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лледж\Кафедра\Навчальні плани\2023-2024\"/>
    </mc:Choice>
  </mc:AlternateContent>
  <bookViews>
    <workbookView xWindow="0" yWindow="0" windowWidth="23970" windowHeight="9600" tabRatio="638" activeTab="1"/>
  </bookViews>
  <sheets>
    <sheet name="стац.дош.вих. 4 р." sheetId="11" r:id="rId1"/>
    <sheet name="заоч.дош.вих. 4 р. " sheetId="15" r:id="rId2"/>
    <sheet name="стац.дош.вих. 2 р." sheetId="10" r:id="rId3"/>
    <sheet name="заочн.дош.вих. 2 р." sheetId="14" r:id="rId4"/>
  </sheets>
  <definedNames>
    <definedName name="КІЛЬКІСТЬ_ГОДИН_НАВЧАЛЬНИХ_ЗАНЯТЬ">#REF!</definedName>
    <definedName name="_xlnm.Print_Area" localSheetId="1">'заоч.дош.вих. 4 р. '!$D$1:$BQ$109</definedName>
    <definedName name="_xlnm.Print_Area" localSheetId="3">'заочн.дош.вих. 2 р.'!$A$1:$BL$102</definedName>
    <definedName name="_xlnm.Print_Area" localSheetId="2">'стац.дош.вих. 2 р.'!$A$1:$BO$100</definedName>
    <definedName name="_xlnm.Print_Area" localSheetId="0">'стац.дош.вих. 4 р.'!$A$1:$BQ$114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86" i="10" l="1"/>
  <c r="AM86" i="10"/>
  <c r="AO90" i="14"/>
  <c r="AM90" i="14" l="1"/>
  <c r="AM60" i="14"/>
  <c r="AM66" i="14"/>
  <c r="AO60" i="14"/>
  <c r="AO66" i="14"/>
  <c r="AM57" i="10" l="1"/>
  <c r="AM63" i="10"/>
  <c r="BI93" i="14"/>
  <c r="BG93" i="14"/>
  <c r="BE93" i="14"/>
  <c r="BC93" i="14"/>
  <c r="AQ93" i="14" s="1"/>
  <c r="AM95" i="14"/>
  <c r="BI95" i="10"/>
  <c r="BG95" i="10"/>
  <c r="BE95" i="10"/>
  <c r="BG94" i="10"/>
  <c r="BC95" i="10"/>
  <c r="BC94" i="10"/>
  <c r="AK100" i="11"/>
  <c r="BT51" i="10"/>
  <c r="BT52" i="10" s="1"/>
  <c r="BT55" i="10" s="1"/>
  <c r="BV52" i="11"/>
  <c r="BI89" i="10"/>
  <c r="BG89" i="10"/>
  <c r="BE89" i="10"/>
  <c r="BC89" i="10"/>
  <c r="AM91" i="10"/>
  <c r="BM108" i="11"/>
  <c r="BK108" i="11"/>
  <c r="BI108" i="11"/>
  <c r="BG108" i="11"/>
  <c r="BE108" i="11"/>
  <c r="BC108" i="11"/>
  <c r="BA108" i="11"/>
  <c r="AY108" i="11"/>
  <c r="AY102" i="11"/>
  <c r="BA102" i="11"/>
  <c r="BM102" i="11"/>
  <c r="BK102" i="11"/>
  <c r="BI102" i="11"/>
  <c r="BG102" i="11"/>
  <c r="BE102" i="11"/>
  <c r="BC102" i="11"/>
  <c r="AK104" i="11"/>
  <c r="AK102" i="11" s="1"/>
  <c r="AM102" i="11" s="1"/>
  <c r="BE90" i="14"/>
  <c r="BG90" i="14"/>
  <c r="BI90" i="14"/>
  <c r="BC90" i="14"/>
  <c r="BE86" i="10"/>
  <c r="BG86" i="10"/>
  <c r="BI86" i="10"/>
  <c r="BC86" i="10"/>
  <c r="AO56" i="14"/>
  <c r="BA56" i="14" s="1"/>
  <c r="AQ56" i="14"/>
  <c r="AQ60" i="14" s="1"/>
  <c r="AO57" i="14"/>
  <c r="AQ57" i="14"/>
  <c r="AO58" i="14"/>
  <c r="BA58" i="14" s="1"/>
  <c r="AQ58" i="14"/>
  <c r="BR58" i="14" s="1"/>
  <c r="AO59" i="14"/>
  <c r="BA59" i="14" s="1"/>
  <c r="AQ59" i="14"/>
  <c r="BR59" i="14" s="1"/>
  <c r="AG60" i="14"/>
  <c r="AS60" i="14"/>
  <c r="AU60" i="14"/>
  <c r="AW60" i="14"/>
  <c r="AY60" i="14"/>
  <c r="BC60" i="14"/>
  <c r="BE60" i="14"/>
  <c r="BG60" i="14"/>
  <c r="BI60" i="14"/>
  <c r="AO62" i="14"/>
  <c r="AQ62" i="14"/>
  <c r="AO63" i="14"/>
  <c r="AQ63" i="14"/>
  <c r="AO64" i="14"/>
  <c r="AQ64" i="14"/>
  <c r="BR64" i="14" s="1"/>
  <c r="AO65" i="14"/>
  <c r="AQ65" i="14"/>
  <c r="AG66" i="14"/>
  <c r="AS66" i="14"/>
  <c r="AU66" i="14"/>
  <c r="AW66" i="14"/>
  <c r="AY66" i="14"/>
  <c r="BC66" i="14"/>
  <c r="BE66" i="14"/>
  <c r="BG66" i="14"/>
  <c r="BI66" i="14"/>
  <c r="AO69" i="14"/>
  <c r="AQ69" i="14"/>
  <c r="BR69" i="14" s="1"/>
  <c r="AO70" i="14"/>
  <c r="AQ70" i="14"/>
  <c r="BR70" i="14" s="1"/>
  <c r="AO71" i="14"/>
  <c r="AQ71" i="14"/>
  <c r="AO73" i="14"/>
  <c r="AQ73" i="14"/>
  <c r="AO74" i="14"/>
  <c r="AQ74" i="14"/>
  <c r="AO75" i="14"/>
  <c r="AQ75" i="14"/>
  <c r="BR75" i="14"/>
  <c r="AO76" i="14"/>
  <c r="AQ76" i="14"/>
  <c r="AO77" i="14"/>
  <c r="AQ77" i="14"/>
  <c r="BA77" i="14" s="1"/>
  <c r="AO78" i="14"/>
  <c r="AQ78" i="14"/>
  <c r="AO79" i="14"/>
  <c r="AQ79" i="14"/>
  <c r="BP79" i="14" s="1"/>
  <c r="AO80" i="14"/>
  <c r="AQ80" i="14"/>
  <c r="AO81" i="14"/>
  <c r="AQ81" i="14"/>
  <c r="BP81" i="14" s="1"/>
  <c r="AO82" i="14"/>
  <c r="AQ82" i="14"/>
  <c r="BR82" i="14" s="1"/>
  <c r="AO83" i="14"/>
  <c r="AQ83" i="14"/>
  <c r="BP83" i="14" s="1"/>
  <c r="AO84" i="14"/>
  <c r="BP84" i="14" s="1"/>
  <c r="BR84" i="14"/>
  <c r="AO85" i="14"/>
  <c r="BP85" i="14"/>
  <c r="BR85" i="14"/>
  <c r="AO86" i="14"/>
  <c r="BP86" i="14" s="1"/>
  <c r="BR86" i="14"/>
  <c r="AO87" i="14"/>
  <c r="BP87" i="14" s="1"/>
  <c r="BR87" i="14"/>
  <c r="BC89" i="14"/>
  <c r="BE89" i="14"/>
  <c r="BG89" i="14"/>
  <c r="BI89" i="14"/>
  <c r="AG90" i="14"/>
  <c r="AI90" i="14"/>
  <c r="AI91" i="14" s="1"/>
  <c r="AI98" i="14" s="1"/>
  <c r="AS90" i="14"/>
  <c r="AU90" i="14"/>
  <c r="AY90" i="14"/>
  <c r="AO93" i="14"/>
  <c r="AK98" i="14"/>
  <c r="AB30" i="10"/>
  <c r="AB31" i="10"/>
  <c r="J32" i="10"/>
  <c r="M32" i="10"/>
  <c r="P32" i="10"/>
  <c r="S32" i="10"/>
  <c r="Y32" i="10"/>
  <c r="AO53" i="10"/>
  <c r="AQ53" i="10"/>
  <c r="BR53" i="10" s="1"/>
  <c r="AO54" i="10"/>
  <c r="AQ54" i="10"/>
  <c r="BR54" i="10" s="1"/>
  <c r="AO55" i="10"/>
  <c r="AQ55" i="10"/>
  <c r="BP55" i="10" s="1"/>
  <c r="AO56" i="10"/>
  <c r="AQ56" i="10"/>
  <c r="AG57" i="10"/>
  <c r="AS57" i="10"/>
  <c r="AU57" i="10"/>
  <c r="AW57" i="10"/>
  <c r="BC57" i="10"/>
  <c r="BE57" i="10"/>
  <c r="BG57" i="10"/>
  <c r="BI57" i="10"/>
  <c r="AO59" i="10"/>
  <c r="AQ59" i="10"/>
  <c r="AO60" i="10"/>
  <c r="AQ60" i="10"/>
  <c r="BR60" i="10" s="1"/>
  <c r="AO61" i="10"/>
  <c r="AQ61" i="10"/>
  <c r="BR61" i="10" s="1"/>
  <c r="AO62" i="10"/>
  <c r="AQ62" i="10"/>
  <c r="BR62" i="10" s="1"/>
  <c r="AG63" i="10"/>
  <c r="AS63" i="10"/>
  <c r="AU63" i="10"/>
  <c r="AW63" i="10"/>
  <c r="BC63" i="10"/>
  <c r="BE63" i="10"/>
  <c r="BG63" i="10"/>
  <c r="BI63" i="10"/>
  <c r="AO66" i="10"/>
  <c r="AQ66" i="10"/>
  <c r="BR66" i="10" s="1"/>
  <c r="AO67" i="10"/>
  <c r="AQ67" i="10"/>
  <c r="AO68" i="10"/>
  <c r="AQ68" i="10"/>
  <c r="BR68" i="10" s="1"/>
  <c r="AO70" i="10"/>
  <c r="AQ70" i="10"/>
  <c r="BR70" i="10" s="1"/>
  <c r="AO71" i="10"/>
  <c r="AQ71" i="10"/>
  <c r="BR71" i="10" s="1"/>
  <c r="AO72" i="10"/>
  <c r="AQ72" i="10"/>
  <c r="BR72" i="10" s="1"/>
  <c r="AO73" i="10"/>
  <c r="AQ73" i="10"/>
  <c r="BR73" i="10" s="1"/>
  <c r="AO74" i="10"/>
  <c r="AQ74" i="10"/>
  <c r="AO75" i="10"/>
  <c r="AQ75" i="10"/>
  <c r="BR75" i="10" s="1"/>
  <c r="AO76" i="10"/>
  <c r="AQ76" i="10"/>
  <c r="BR76" i="10" s="1"/>
  <c r="AO77" i="10"/>
  <c r="AQ77" i="10"/>
  <c r="AO78" i="10"/>
  <c r="AQ78" i="10"/>
  <c r="BR78" i="10" s="1"/>
  <c r="AO79" i="10"/>
  <c r="AQ79" i="10"/>
  <c r="BR79" i="10" s="1"/>
  <c r="AO80" i="10"/>
  <c r="AQ80" i="10"/>
  <c r="BR80" i="10" s="1"/>
  <c r="AO81" i="10"/>
  <c r="BR81" i="10"/>
  <c r="AO82" i="10"/>
  <c r="BP82" i="10" s="1"/>
  <c r="BR82" i="10"/>
  <c r="AO83" i="10"/>
  <c r="BR83" i="10"/>
  <c r="AO84" i="10"/>
  <c r="BR84" i="10"/>
  <c r="BC85" i="10"/>
  <c r="BE85" i="10"/>
  <c r="BG85" i="10"/>
  <c r="BI85" i="10"/>
  <c r="AG86" i="10"/>
  <c r="AI86" i="10"/>
  <c r="AI87" i="10" s="1"/>
  <c r="AI93" i="10" s="1"/>
  <c r="AS86" i="10"/>
  <c r="AU86" i="10"/>
  <c r="AO89" i="10"/>
  <c r="AK93" i="10"/>
  <c r="AJ96" i="10"/>
  <c r="AM55" i="15"/>
  <c r="AO55" i="15"/>
  <c r="BS55" i="15" s="1"/>
  <c r="AM56" i="15"/>
  <c r="AO56" i="15"/>
  <c r="BS56" i="15" s="1"/>
  <c r="AM57" i="15"/>
  <c r="AO57" i="15"/>
  <c r="BR57" i="15" s="1"/>
  <c r="AM58" i="15"/>
  <c r="AO58" i="15"/>
  <c r="AE59" i="15"/>
  <c r="AG59" i="15"/>
  <c r="AI59" i="15"/>
  <c r="AK59" i="15"/>
  <c r="AQ59" i="15"/>
  <c r="AS59" i="15"/>
  <c r="AU59" i="15"/>
  <c r="AY59" i="15"/>
  <c r="BA59" i="15"/>
  <c r="BC59" i="15"/>
  <c r="BE59" i="15"/>
  <c r="BG59" i="15"/>
  <c r="BI59" i="15"/>
  <c r="BK59" i="15"/>
  <c r="BM59" i="15"/>
  <c r="AM61" i="15"/>
  <c r="AO61" i="15"/>
  <c r="BS61" i="15" s="1"/>
  <c r="AM62" i="15"/>
  <c r="AO62" i="15"/>
  <c r="BS62" i="15" s="1"/>
  <c r="AM63" i="15"/>
  <c r="AO63" i="15"/>
  <c r="BS63" i="15" s="1"/>
  <c r="AM64" i="15"/>
  <c r="AO64" i="15"/>
  <c r="BS64" i="15" s="1"/>
  <c r="AM65" i="15"/>
  <c r="AO65" i="15"/>
  <c r="BS65" i="15" s="1"/>
  <c r="AM66" i="15"/>
  <c r="AO66" i="15"/>
  <c r="AM67" i="15"/>
  <c r="AO67" i="15"/>
  <c r="BS67" i="15" s="1"/>
  <c r="AE68" i="15"/>
  <c r="AG68" i="15"/>
  <c r="AI68" i="15"/>
  <c r="AK68" i="15"/>
  <c r="AQ68" i="15"/>
  <c r="AS68" i="15"/>
  <c r="AU68" i="15"/>
  <c r="AY68" i="15"/>
  <c r="BA68" i="15"/>
  <c r="BC68" i="15"/>
  <c r="BE68" i="15"/>
  <c r="BG68" i="15"/>
  <c r="BI68" i="15"/>
  <c r="BK68" i="15"/>
  <c r="BM68" i="15"/>
  <c r="BS70" i="15"/>
  <c r="AM71" i="15"/>
  <c r="AO71" i="15"/>
  <c r="BS71" i="15" s="1"/>
  <c r="AM72" i="15"/>
  <c r="AO72" i="15"/>
  <c r="AM73" i="15"/>
  <c r="AO73" i="15"/>
  <c r="BS73" i="15" s="1"/>
  <c r="AM74" i="15"/>
  <c r="AO74" i="15"/>
  <c r="BS74" i="15" s="1"/>
  <c r="BS75" i="15"/>
  <c r="AM76" i="15"/>
  <c r="AO76" i="15"/>
  <c r="BS76" i="15" s="1"/>
  <c r="AM77" i="15"/>
  <c r="AO77" i="15"/>
  <c r="AM78" i="15"/>
  <c r="AO78" i="15"/>
  <c r="AM79" i="15"/>
  <c r="AO79" i="15"/>
  <c r="AM80" i="15"/>
  <c r="AO80" i="15"/>
  <c r="BS80" i="15" s="1"/>
  <c r="AM81" i="15"/>
  <c r="AO81" i="15"/>
  <c r="BS81" i="15" s="1"/>
  <c r="BS82" i="15"/>
  <c r="AM83" i="15"/>
  <c r="AO83" i="15"/>
  <c r="BS83" i="15" s="1"/>
  <c r="AM84" i="15"/>
  <c r="AO84" i="15"/>
  <c r="AM85" i="15"/>
  <c r="AO85" i="15"/>
  <c r="BS85" i="15" s="1"/>
  <c r="AM86" i="15"/>
  <c r="AO86" i="15"/>
  <c r="BS86" i="15" s="1"/>
  <c r="AM87" i="15"/>
  <c r="BR87" i="15" s="1"/>
  <c r="AO87" i="15"/>
  <c r="BS87" i="15" s="1"/>
  <c r="AM88" i="15"/>
  <c r="AO88" i="15"/>
  <c r="AM89" i="15"/>
  <c r="BR89" i="15" s="1"/>
  <c r="AO89" i="15"/>
  <c r="BS89" i="15" s="1"/>
  <c r="AM90" i="15"/>
  <c r="AO90" i="15"/>
  <c r="BS90" i="15" s="1"/>
  <c r="AM91" i="15"/>
  <c r="AO91" i="15"/>
  <c r="BS91" i="15" s="1"/>
  <c r="AM92" i="15"/>
  <c r="BR92" i="15" s="1"/>
  <c r="BS92" i="15"/>
  <c r="BS93" i="15"/>
  <c r="AM94" i="15"/>
  <c r="AO94" i="15"/>
  <c r="BS94" i="15" s="1"/>
  <c r="AM95" i="15"/>
  <c r="AO95" i="15"/>
  <c r="AM96" i="15"/>
  <c r="AO96" i="15"/>
  <c r="BS96" i="15" s="1"/>
  <c r="AM97" i="15"/>
  <c r="AW97" i="15" s="1"/>
  <c r="BS97" i="15"/>
  <c r="AM98" i="15"/>
  <c r="AW98" i="15" s="1"/>
  <c r="BS98" i="15"/>
  <c r="AE99" i="15"/>
  <c r="AG99" i="15"/>
  <c r="AK99" i="15"/>
  <c r="AQ99" i="15"/>
  <c r="AS99" i="15"/>
  <c r="AU99" i="15"/>
  <c r="AY99" i="15"/>
  <c r="BA99" i="15"/>
  <c r="BC99" i="15"/>
  <c r="BE99" i="15"/>
  <c r="BG99" i="15"/>
  <c r="BI99" i="15"/>
  <c r="BK99" i="15"/>
  <c r="BM99" i="15"/>
  <c r="AM101" i="15"/>
  <c r="AO101" i="15"/>
  <c r="AI103" i="15"/>
  <c r="AY104" i="15"/>
  <c r="BA104" i="15"/>
  <c r="BC104" i="15"/>
  <c r="BE104" i="15"/>
  <c r="BG104" i="15"/>
  <c r="BI104" i="15"/>
  <c r="BK104" i="15"/>
  <c r="BM104" i="15"/>
  <c r="Z32" i="11"/>
  <c r="Z33" i="11"/>
  <c r="Z34" i="11"/>
  <c r="Z35" i="11"/>
  <c r="H36" i="11"/>
  <c r="K36" i="11"/>
  <c r="N36" i="11"/>
  <c r="Q36" i="11"/>
  <c r="W36" i="11"/>
  <c r="AM55" i="11"/>
  <c r="AO55" i="11"/>
  <c r="BS55" i="11" s="1"/>
  <c r="AM56" i="11"/>
  <c r="AO56" i="11"/>
  <c r="BR56" i="11" s="1"/>
  <c r="AM57" i="11"/>
  <c r="AO57" i="11"/>
  <c r="BR57" i="11" s="1"/>
  <c r="AM58" i="11"/>
  <c r="AO58" i="11"/>
  <c r="AW58" i="11" s="1"/>
  <c r="AE59" i="11"/>
  <c r="AG59" i="11"/>
  <c r="AI59" i="11"/>
  <c r="AK59" i="11"/>
  <c r="AQ59" i="11"/>
  <c r="AS59" i="11"/>
  <c r="AU59" i="11"/>
  <c r="AY59" i="11"/>
  <c r="BA59" i="11"/>
  <c r="BC59" i="11"/>
  <c r="BE59" i="11"/>
  <c r="BG59" i="11"/>
  <c r="BI59" i="11"/>
  <c r="BK59" i="11"/>
  <c r="BM59" i="11"/>
  <c r="AM61" i="11"/>
  <c r="AO61" i="11"/>
  <c r="AM62" i="11"/>
  <c r="AO62" i="11"/>
  <c r="BS62" i="11"/>
  <c r="AM63" i="11"/>
  <c r="AO63" i="11"/>
  <c r="BR63" i="11" s="1"/>
  <c r="AM64" i="11"/>
  <c r="AO64" i="11"/>
  <c r="BR64" i="11" s="1"/>
  <c r="AM65" i="11"/>
  <c r="AO65" i="11"/>
  <c r="BS65" i="11" s="1"/>
  <c r="AM66" i="11"/>
  <c r="AO66" i="11"/>
  <c r="AW66" i="11" s="1"/>
  <c r="AM67" i="11"/>
  <c r="AO67" i="11"/>
  <c r="BS67" i="11" s="1"/>
  <c r="AE68" i="11"/>
  <c r="AG68" i="11"/>
  <c r="AI68" i="11"/>
  <c r="AK68" i="11"/>
  <c r="AQ68" i="11"/>
  <c r="AS68" i="11"/>
  <c r="AU68" i="11"/>
  <c r="AY68" i="11"/>
  <c r="BA68" i="11"/>
  <c r="BC68" i="11"/>
  <c r="BE68" i="11"/>
  <c r="BG68" i="11"/>
  <c r="BI68" i="11"/>
  <c r="BK68" i="11"/>
  <c r="BM68" i="11"/>
  <c r="BS70" i="11"/>
  <c r="AM71" i="11"/>
  <c r="AO71" i="11"/>
  <c r="BS71" i="11" s="1"/>
  <c r="AM72" i="11"/>
  <c r="AO72" i="11"/>
  <c r="BS72" i="11" s="1"/>
  <c r="AM73" i="11"/>
  <c r="AW73" i="11" s="1"/>
  <c r="AO73" i="11"/>
  <c r="AM74" i="11"/>
  <c r="AO74" i="11"/>
  <c r="BS74" i="11" s="1"/>
  <c r="BS75" i="11"/>
  <c r="AM76" i="11"/>
  <c r="AO76" i="11"/>
  <c r="AM77" i="11"/>
  <c r="AO77" i="11"/>
  <c r="BS77" i="11" s="1"/>
  <c r="AM78" i="11"/>
  <c r="AO78" i="11"/>
  <c r="AM79" i="11"/>
  <c r="AO79" i="11"/>
  <c r="BS79" i="11" s="1"/>
  <c r="AM80" i="11"/>
  <c r="AO80" i="11"/>
  <c r="AW80" i="11" s="1"/>
  <c r="AM81" i="11"/>
  <c r="AO81" i="11"/>
  <c r="BS81" i="11" s="1"/>
  <c r="BS82" i="11"/>
  <c r="AM83" i="11"/>
  <c r="AO83" i="11"/>
  <c r="BS83" i="11" s="1"/>
  <c r="AM84" i="11"/>
  <c r="AO84" i="11"/>
  <c r="BS84" i="11" s="1"/>
  <c r="AM85" i="11"/>
  <c r="AO85" i="11"/>
  <c r="AM86" i="11"/>
  <c r="AW86" i="11" s="1"/>
  <c r="AO86" i="11"/>
  <c r="BS86" i="11"/>
  <c r="AM87" i="11"/>
  <c r="AO87" i="11"/>
  <c r="BS87" i="11" s="1"/>
  <c r="AM88" i="11"/>
  <c r="AO88" i="11"/>
  <c r="BR88" i="11" s="1"/>
  <c r="AM89" i="11"/>
  <c r="AO89" i="11"/>
  <c r="AS89" i="11" s="1"/>
  <c r="AS100" i="11" s="1"/>
  <c r="AS101" i="11" s="1"/>
  <c r="AM90" i="11"/>
  <c r="AO90" i="11"/>
  <c r="AM91" i="11"/>
  <c r="AO91" i="11"/>
  <c r="BS91" i="11" s="1"/>
  <c r="AM92" i="11"/>
  <c r="AO92" i="11"/>
  <c r="BS92" i="11" s="1"/>
  <c r="AM93" i="11"/>
  <c r="BR93" i="11" s="1"/>
  <c r="BS93" i="11"/>
  <c r="BS94" i="11"/>
  <c r="AM95" i="11"/>
  <c r="AO95" i="11"/>
  <c r="BS95" i="11" s="1"/>
  <c r="AM96" i="11"/>
  <c r="AO96" i="11"/>
  <c r="BS96" i="11"/>
  <c r="AM97" i="11"/>
  <c r="AO97" i="11"/>
  <c r="BS97" i="11" s="1"/>
  <c r="AM98" i="11"/>
  <c r="AW98" i="11" s="1"/>
  <c r="BS98" i="11"/>
  <c r="AM99" i="11"/>
  <c r="AW99" i="11" s="1"/>
  <c r="BS99" i="11"/>
  <c r="AE100" i="11"/>
  <c r="AE101" i="11" s="1"/>
  <c r="AE107" i="11" s="1"/>
  <c r="AG100" i="11"/>
  <c r="AG101" i="11" s="1"/>
  <c r="AG107" i="11" s="1"/>
  <c r="AQ100" i="11"/>
  <c r="AQ101" i="11" s="1"/>
  <c r="AU100" i="11"/>
  <c r="AY100" i="11"/>
  <c r="BA100" i="11"/>
  <c r="BA101" i="11" s="1"/>
  <c r="BC100" i="11"/>
  <c r="BE100" i="11"/>
  <c r="BG100" i="11"/>
  <c r="BI100" i="11"/>
  <c r="BI101" i="11" s="1"/>
  <c r="BI107" i="11" s="1"/>
  <c r="BK100" i="11"/>
  <c r="BM100" i="11"/>
  <c r="AI107" i="11"/>
  <c r="BT109" i="11"/>
  <c r="BT110" i="11"/>
  <c r="BR123" i="11"/>
  <c r="BR126" i="11"/>
  <c r="BR129" i="11"/>
  <c r="BR135" i="11"/>
  <c r="BR136" i="11"/>
  <c r="BR137" i="11"/>
  <c r="BR140" i="11"/>
  <c r="BR149" i="11"/>
  <c r="BP83" i="10"/>
  <c r="BR139" i="11"/>
  <c r="BS76" i="11"/>
  <c r="BR80" i="11"/>
  <c r="BR128" i="11"/>
  <c r="BR124" i="11"/>
  <c r="BR120" i="11"/>
  <c r="BR118" i="11"/>
  <c r="BS90" i="11"/>
  <c r="BS57" i="11"/>
  <c r="BR147" i="11"/>
  <c r="BR145" i="11"/>
  <c r="BR131" i="11"/>
  <c r="BS78" i="11"/>
  <c r="AO59" i="11"/>
  <c r="BR148" i="11"/>
  <c r="BR62" i="15"/>
  <c r="BR73" i="14"/>
  <c r="BR62" i="14"/>
  <c r="BR57" i="14"/>
  <c r="BR80" i="14"/>
  <c r="BR76" i="14"/>
  <c r="BR56" i="14"/>
  <c r="BS88" i="11"/>
  <c r="BR62" i="11"/>
  <c r="BG101" i="11"/>
  <c r="BG107" i="11" s="1"/>
  <c r="BR146" i="11"/>
  <c r="BR74" i="11"/>
  <c r="BS66" i="11"/>
  <c r="BR132" i="11"/>
  <c r="BR138" i="11"/>
  <c r="BR125" i="11"/>
  <c r="BR121" i="11"/>
  <c r="BR119" i="11"/>
  <c r="BR98" i="11"/>
  <c r="BR150" i="11"/>
  <c r="BR141" i="11"/>
  <c r="BR127" i="11"/>
  <c r="BR86" i="11"/>
  <c r="AW55" i="11"/>
  <c r="BA86" i="14"/>
  <c r="BA85" i="14"/>
  <c r="BR78" i="14"/>
  <c r="BR143" i="11"/>
  <c r="BR142" i="11"/>
  <c r="BA75" i="14" l="1"/>
  <c r="BA73" i="14"/>
  <c r="BA70" i="14"/>
  <c r="AW91" i="14"/>
  <c r="BP64" i="14"/>
  <c r="BP93" i="14"/>
  <c r="BA76" i="14"/>
  <c r="BP71" i="14"/>
  <c r="AQ66" i="14"/>
  <c r="BA63" i="14"/>
  <c r="BI91" i="14"/>
  <c r="BI98" i="14" s="1"/>
  <c r="BS58" i="11"/>
  <c r="AW89" i="11"/>
  <c r="AW85" i="11"/>
  <c r="BR81" i="11"/>
  <c r="AW79" i="11"/>
  <c r="BA107" i="11"/>
  <c r="AW77" i="11"/>
  <c r="BR66" i="11"/>
  <c r="BM101" i="11"/>
  <c r="AY101" i="11"/>
  <c r="AY107" i="11" s="1"/>
  <c r="AW92" i="11"/>
  <c r="AW90" i="11"/>
  <c r="AK101" i="11"/>
  <c r="BR95" i="11"/>
  <c r="BR85" i="11"/>
  <c r="BE101" i="11"/>
  <c r="BE107" i="11" s="1"/>
  <c r="AU101" i="11"/>
  <c r="AW96" i="11"/>
  <c r="BR78" i="11"/>
  <c r="BR73" i="11"/>
  <c r="AM100" i="11"/>
  <c r="AW67" i="11"/>
  <c r="BR61" i="11"/>
  <c r="AM59" i="11"/>
  <c r="BR59" i="11" s="1"/>
  <c r="Z36" i="11"/>
  <c r="AW90" i="15"/>
  <c r="AW86" i="15"/>
  <c r="AW66" i="15"/>
  <c r="BR97" i="15"/>
  <c r="BM100" i="15"/>
  <c r="BM103" i="15" s="1"/>
  <c r="AU100" i="15"/>
  <c r="BE100" i="15"/>
  <c r="BE103" i="15" s="1"/>
  <c r="AW78" i="15"/>
  <c r="AW94" i="15"/>
  <c r="AW67" i="15"/>
  <c r="AK100" i="15"/>
  <c r="AK103" i="15" s="1"/>
  <c r="AO59" i="15"/>
  <c r="AW55" i="15"/>
  <c r="BS58" i="15"/>
  <c r="AW85" i="15"/>
  <c r="AW73" i="15"/>
  <c r="AW71" i="15"/>
  <c r="BK100" i="15"/>
  <c r="BK103" i="15" s="1"/>
  <c r="AS100" i="15"/>
  <c r="AM59" i="15"/>
  <c r="BR55" i="15"/>
  <c r="BR85" i="15"/>
  <c r="BR98" i="15"/>
  <c r="AW83" i="15"/>
  <c r="BS78" i="15"/>
  <c r="BR71" i="15"/>
  <c r="AW57" i="15"/>
  <c r="BR55" i="10"/>
  <c r="BR65" i="14"/>
  <c r="BA74" i="14"/>
  <c r="BA71" i="14"/>
  <c r="BA69" i="14"/>
  <c r="BC91" i="14"/>
  <c r="BC98" i="14" s="1"/>
  <c r="AS91" i="14"/>
  <c r="BR83" i="14"/>
  <c r="BA87" i="14"/>
  <c r="BP58" i="14"/>
  <c r="BP73" i="14"/>
  <c r="BP57" i="14"/>
  <c r="BA84" i="14"/>
  <c r="AU91" i="14"/>
  <c r="BP80" i="14"/>
  <c r="BA62" i="14"/>
  <c r="BP56" i="14"/>
  <c r="BA59" i="10"/>
  <c r="BA80" i="10"/>
  <c r="BP67" i="10"/>
  <c r="BI87" i="10"/>
  <c r="BI93" i="10" s="1"/>
  <c r="AW87" i="10"/>
  <c r="AW93" i="10" s="1"/>
  <c r="BA55" i="10"/>
  <c r="AQ89" i="10"/>
  <c r="BA89" i="10" s="1"/>
  <c r="BR63" i="14"/>
  <c r="BR71" i="14"/>
  <c r="BR77" i="14"/>
  <c r="BA83" i="14"/>
  <c r="BA81" i="14"/>
  <c r="BP75" i="14"/>
  <c r="AQ90" i="14"/>
  <c r="AQ91" i="14" s="1"/>
  <c r="BE91" i="14"/>
  <c r="BE98" i="14" s="1"/>
  <c r="BA65" i="14"/>
  <c r="BG91" i="14"/>
  <c r="BP59" i="14"/>
  <c r="AG91" i="14"/>
  <c r="AG98" i="14" s="1"/>
  <c r="BP77" i="14"/>
  <c r="BR81" i="14"/>
  <c r="AO91" i="14"/>
  <c r="AO98" i="14" s="1"/>
  <c r="BP63" i="14"/>
  <c r="AY91" i="14"/>
  <c r="BA82" i="14"/>
  <c r="BA80" i="14"/>
  <c r="BP78" i="14"/>
  <c r="BP76" i="14"/>
  <c r="BA64" i="14"/>
  <c r="BA57" i="14"/>
  <c r="BA60" i="14" s="1"/>
  <c r="BA60" i="10"/>
  <c r="BA56" i="10"/>
  <c r="AO57" i="10"/>
  <c r="BG98" i="14"/>
  <c r="BA79" i="14"/>
  <c r="BR74" i="14"/>
  <c r="BP65" i="14"/>
  <c r="BP62" i="14"/>
  <c r="BA93" i="14"/>
  <c r="AM91" i="14"/>
  <c r="BR79" i="14"/>
  <c r="BA78" i="14"/>
  <c r="BP70" i="14"/>
  <c r="BP74" i="14"/>
  <c r="BP82" i="14"/>
  <c r="BP69" i="14"/>
  <c r="AJ95" i="10"/>
  <c r="BA83" i="10"/>
  <c r="BA73" i="10"/>
  <c r="BP73" i="10"/>
  <c r="AG87" i="10"/>
  <c r="AG93" i="10" s="1"/>
  <c r="AM87" i="10"/>
  <c r="AM93" i="10" s="1"/>
  <c r="BA75" i="10"/>
  <c r="BP75" i="10"/>
  <c r="BP81" i="10"/>
  <c r="BA68" i="10"/>
  <c r="BP77" i="10"/>
  <c r="BP68" i="10"/>
  <c r="BA54" i="10"/>
  <c r="BA79" i="10"/>
  <c r="BP71" i="10"/>
  <c r="AY86" i="10"/>
  <c r="BP61" i="10"/>
  <c r="BR67" i="10"/>
  <c r="BA77" i="10"/>
  <c r="BP79" i="10"/>
  <c r="AO63" i="10"/>
  <c r="BA74" i="10"/>
  <c r="AQ57" i="10"/>
  <c r="BR56" i="10"/>
  <c r="BA61" i="10"/>
  <c r="BP84" i="10"/>
  <c r="AU87" i="10"/>
  <c r="BC87" i="10"/>
  <c r="AQ63" i="10"/>
  <c r="BA82" i="10"/>
  <c r="BP62" i="10"/>
  <c r="BA84" i="10"/>
  <c r="BA71" i="10"/>
  <c r="BA53" i="10"/>
  <c r="BP78" i="10"/>
  <c r="BA78" i="10"/>
  <c r="BG87" i="10"/>
  <c r="BG93" i="10" s="1"/>
  <c r="AB32" i="10"/>
  <c r="AY63" i="10"/>
  <c r="BR59" i="10"/>
  <c r="BP53" i="10"/>
  <c r="BA66" i="10"/>
  <c r="AQ86" i="10"/>
  <c r="BP72" i="10"/>
  <c r="BR74" i="10"/>
  <c r="BA62" i="10"/>
  <c r="BP76" i="10"/>
  <c r="BA67" i="10"/>
  <c r="AJ94" i="10"/>
  <c r="BP80" i="10"/>
  <c r="BP74" i="10"/>
  <c r="BA76" i="10"/>
  <c r="AY57" i="10"/>
  <c r="BP59" i="10"/>
  <c r="BA72" i="10"/>
  <c r="BP54" i="10"/>
  <c r="BP70" i="10"/>
  <c r="BP56" i="10"/>
  <c r="BR77" i="10"/>
  <c r="BP66" i="10"/>
  <c r="BP60" i="10"/>
  <c r="BA81" i="10"/>
  <c r="BA70" i="10"/>
  <c r="BE87" i="10"/>
  <c r="AS87" i="10"/>
  <c r="AM99" i="15"/>
  <c r="BR94" i="15"/>
  <c r="AW74" i="15"/>
  <c r="AW80" i="15"/>
  <c r="AQ100" i="15"/>
  <c r="AW87" i="15"/>
  <c r="AW81" i="15"/>
  <c r="BR79" i="15"/>
  <c r="AW76" i="15"/>
  <c r="AO99" i="15"/>
  <c r="AY100" i="15"/>
  <c r="AY103" i="15" s="1"/>
  <c r="AW84" i="15"/>
  <c r="BI100" i="15"/>
  <c r="BI103" i="15" s="1"/>
  <c r="BR63" i="15"/>
  <c r="BR101" i="15"/>
  <c r="AW96" i="15"/>
  <c r="AW92" i="15"/>
  <c r="AW91" i="15"/>
  <c r="BS79" i="15"/>
  <c r="BR78" i="15"/>
  <c r="BR76" i="15"/>
  <c r="AW72" i="15"/>
  <c r="AE100" i="15"/>
  <c r="AE103" i="15" s="1"/>
  <c r="BR66" i="15"/>
  <c r="BR64" i="15"/>
  <c r="AW61" i="15"/>
  <c r="BG100" i="15"/>
  <c r="BG103" i="15" s="1"/>
  <c r="BR58" i="15"/>
  <c r="BS57" i="15"/>
  <c r="BR56" i="15"/>
  <c r="BR90" i="15"/>
  <c r="AW63" i="15"/>
  <c r="BC100" i="15"/>
  <c r="BC103" i="15" s="1"/>
  <c r="AG100" i="15"/>
  <c r="AG103" i="15" s="1"/>
  <c r="AW58" i="15"/>
  <c r="BS84" i="15"/>
  <c r="BS72" i="15"/>
  <c r="BA100" i="15"/>
  <c r="BA103" i="15" s="1"/>
  <c r="BR95" i="15"/>
  <c r="BR88" i="15"/>
  <c r="BR84" i="15"/>
  <c r="BR83" i="15"/>
  <c r="BR81" i="15"/>
  <c r="BR80" i="15"/>
  <c r="BR77" i="15"/>
  <c r="BR73" i="15"/>
  <c r="AW62" i="15"/>
  <c r="AM68" i="15"/>
  <c r="BR91" i="15"/>
  <c r="AW88" i="15"/>
  <c r="BR74" i="15"/>
  <c r="BR72" i="15"/>
  <c r="AW65" i="15"/>
  <c r="BR61" i="15"/>
  <c r="BR67" i="15"/>
  <c r="AW79" i="15"/>
  <c r="BR96" i="15"/>
  <c r="BS66" i="15"/>
  <c r="BS77" i="15"/>
  <c r="BS95" i="15"/>
  <c r="BR86" i="15"/>
  <c r="AW64" i="15"/>
  <c r="AW95" i="15"/>
  <c r="AW77" i="15"/>
  <c r="AW89" i="15"/>
  <c r="BR65" i="15"/>
  <c r="BS88" i="15"/>
  <c r="BR99" i="15"/>
  <c r="AW56" i="15"/>
  <c r="AO68" i="15"/>
  <c r="BR99" i="11"/>
  <c r="BR96" i="11"/>
  <c r="BS73" i="11"/>
  <c r="BR97" i="11"/>
  <c r="AW93" i="11"/>
  <c r="BR91" i="11"/>
  <c r="BS89" i="11"/>
  <c r="AW83" i="11"/>
  <c r="BS80" i="11"/>
  <c r="BR79" i="11"/>
  <c r="BR77" i="11"/>
  <c r="AW71" i="11"/>
  <c r="BR65" i="11"/>
  <c r="AW61" i="11"/>
  <c r="BR58" i="11"/>
  <c r="AW56" i="11"/>
  <c r="AW81" i="11"/>
  <c r="BM107" i="11"/>
  <c r="BR92" i="11"/>
  <c r="AW91" i="11"/>
  <c r="BK101" i="11"/>
  <c r="BK107" i="11" s="1"/>
  <c r="BC101" i="11"/>
  <c r="BC107" i="11" s="1"/>
  <c r="BR67" i="11"/>
  <c r="AW62" i="11"/>
  <c r="AO102" i="11"/>
  <c r="BR102" i="11" s="1"/>
  <c r="BR90" i="11"/>
  <c r="AW88" i="11"/>
  <c r="BR87" i="11"/>
  <c r="BS85" i="11"/>
  <c r="AW84" i="11"/>
  <c r="BR76" i="11"/>
  <c r="AW74" i="11"/>
  <c r="BR72" i="11"/>
  <c r="BS61" i="11"/>
  <c r="AW95" i="11"/>
  <c r="BS63" i="11"/>
  <c r="BR55" i="11"/>
  <c r="BR83" i="11"/>
  <c r="AW78" i="11"/>
  <c r="BR89" i="11"/>
  <c r="AW87" i="11"/>
  <c r="AO68" i="11"/>
  <c r="AO100" i="11"/>
  <c r="AW63" i="11"/>
  <c r="AW76" i="11"/>
  <c r="AW64" i="11"/>
  <c r="AW97" i="11"/>
  <c r="AW72" i="11"/>
  <c r="BS56" i="11"/>
  <c r="BS64" i="11"/>
  <c r="AW57" i="11"/>
  <c r="AW59" i="11" s="1"/>
  <c r="AW65" i="11"/>
  <c r="AK107" i="11"/>
  <c r="AM68" i="11"/>
  <c r="BR68" i="11" s="1"/>
  <c r="BR71" i="11"/>
  <c r="BR84" i="11"/>
  <c r="BR68" i="15" l="1"/>
  <c r="BR59" i="15"/>
  <c r="AW68" i="15"/>
  <c r="AM100" i="15"/>
  <c r="AM103" i="15" s="1"/>
  <c r="BA66" i="14"/>
  <c r="AQ98" i="14"/>
  <c r="BP91" i="14"/>
  <c r="BA90" i="14"/>
  <c r="BA91" i="14" s="1"/>
  <c r="BA98" i="14" s="1"/>
  <c r="AM98" i="14"/>
  <c r="BA57" i="10"/>
  <c r="AO87" i="10"/>
  <c r="AO93" i="10" s="1"/>
  <c r="AQ87" i="10"/>
  <c r="AQ93" i="10" s="1"/>
  <c r="AU93" i="10"/>
  <c r="AS93" i="10"/>
  <c r="BE93" i="10"/>
  <c r="BA86" i="10"/>
  <c r="BC93" i="10"/>
  <c r="BA63" i="10"/>
  <c r="AY87" i="10"/>
  <c r="AY93" i="10" s="1"/>
  <c r="AW59" i="15"/>
  <c r="AW99" i="15"/>
  <c r="AO100" i="15"/>
  <c r="AO103" i="15" s="1"/>
  <c r="AW68" i="11"/>
  <c r="AW100" i="11"/>
  <c r="AW101" i="11" s="1"/>
  <c r="AM101" i="11"/>
  <c r="AM107" i="11" s="1"/>
  <c r="BR100" i="11"/>
  <c r="AO101" i="11"/>
  <c r="AO107" i="11" s="1"/>
  <c r="AW100" i="15" l="1"/>
  <c r="BA87" i="10"/>
  <c r="BA93" i="10" s="1"/>
  <c r="AW101" i="15"/>
  <c r="BR107" i="11"/>
  <c r="AW102" i="11"/>
</calcChain>
</file>

<file path=xl/sharedStrings.xml><?xml version="1.0" encoding="utf-8"?>
<sst xmlns="http://schemas.openxmlformats.org/spreadsheetml/2006/main" count="1037" uniqueCount="248">
  <si>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</si>
  <si>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</si>
  <si>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</si>
  <si>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</si>
  <si>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</si>
  <si>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</si>
  <si>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</si>
  <si>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</si>
  <si>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</si>
  <si>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</si>
  <si>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</si>
  <si>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</si>
  <si>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Канікули</t>
  </si>
  <si>
    <t>Всього</t>
  </si>
  <si>
    <t>Теоретичне навчання</t>
  </si>
  <si>
    <t>Екзаменаційна сесія</t>
  </si>
  <si>
    <t>Позначення:</t>
  </si>
  <si>
    <t>-</t>
  </si>
  <si>
    <t>=</t>
  </si>
  <si>
    <t>НАВЧАЛЬНИЙ ПЛАН</t>
  </si>
  <si>
    <t>КІЛЬКІСТЬ ГОДИН</t>
  </si>
  <si>
    <t>Самост.роб</t>
  </si>
  <si>
    <t>Лаборат.</t>
  </si>
  <si>
    <t>Лекції</t>
  </si>
  <si>
    <t>Заліки</t>
  </si>
  <si>
    <t>Екзамени</t>
  </si>
  <si>
    <t>Курс.роботи</t>
  </si>
  <si>
    <t>Філософія</t>
  </si>
  <si>
    <t>Назва практики</t>
  </si>
  <si>
    <t>Семестр</t>
  </si>
  <si>
    <t>Фізичне виховання</t>
  </si>
  <si>
    <t>Загальна</t>
  </si>
  <si>
    <t>Кредити ECTS</t>
  </si>
  <si>
    <t>Державна атестація</t>
  </si>
  <si>
    <t>Українська мова (за професійним спрямуванням)</t>
  </si>
  <si>
    <t>І. ГРАФІК НАВЧАЛЬНОГО ПРОЦЕСУ</t>
  </si>
  <si>
    <t>Курс</t>
  </si>
  <si>
    <t>С</t>
  </si>
  <si>
    <t>П</t>
  </si>
  <si>
    <t>Практика</t>
  </si>
  <si>
    <t>К</t>
  </si>
  <si>
    <t>ДЕ</t>
  </si>
  <si>
    <t>ІІІ. ПРАКТИКА</t>
  </si>
  <si>
    <t>ІV. ДЕРЖАВНА АТЕСТАЦІЯ</t>
  </si>
  <si>
    <t>ІІ. ЗВЕДЕНІ ДАНІ ПРО БЮДЖЕТ ЧАСУ, тижні</t>
  </si>
  <si>
    <t>Разом</t>
  </si>
  <si>
    <t>1 курс</t>
  </si>
  <si>
    <t>2 курс</t>
  </si>
  <si>
    <t>3 курс</t>
  </si>
  <si>
    <t>4 курс</t>
  </si>
  <si>
    <t>Тижні</t>
  </si>
  <si>
    <t>Навчальна</t>
  </si>
  <si>
    <t>Виробнича</t>
  </si>
  <si>
    <t>Назва навчальної дисципліни</t>
  </si>
  <si>
    <t>Форма державної атестації</t>
  </si>
  <si>
    <t>V. ПЛАН НАВЧАЛЬНОГО ПРОЦЕСУ</t>
  </si>
  <si>
    <t>Розподіл за семестрами</t>
  </si>
  <si>
    <t>Аудиторних</t>
  </si>
  <si>
    <t>у тому числі:</t>
  </si>
  <si>
    <t>Розподіл кредитів ECTS на тиждень за курсами і семестрами</t>
  </si>
  <si>
    <t>І курс</t>
  </si>
  <si>
    <t>ІІ курс</t>
  </si>
  <si>
    <t>ІІІ курс</t>
  </si>
  <si>
    <t>ІV курс</t>
  </si>
  <si>
    <t>Семестри</t>
  </si>
  <si>
    <t>Кількість тижнів у семестрі</t>
  </si>
  <si>
    <t>НАЗВА НАВЧАЛЬНОЇ ДИСЦИПЛІНИ</t>
  </si>
  <si>
    <t>Складання державного екзамену</t>
  </si>
  <si>
    <t>Виконання дипломно-го проекту</t>
  </si>
  <si>
    <t>Екзамена-ційна сесія</t>
  </si>
  <si>
    <t xml:space="preserve">Підготовки </t>
  </si>
  <si>
    <t>бакалавра</t>
  </si>
  <si>
    <t>з галузі знань</t>
  </si>
  <si>
    <t>(шифр і назва галузі знань)</t>
  </si>
  <si>
    <t>(назва)</t>
  </si>
  <si>
    <t>Шифр за ОПП</t>
  </si>
  <si>
    <t>Курсова робота</t>
  </si>
  <si>
    <t>Загальна кількість</t>
  </si>
  <si>
    <t xml:space="preserve">Психологія загальна </t>
  </si>
  <si>
    <t>ВСЬОГО ЗА ВАРІАТИВНОЮ  КОМПОНЕНТОЮ:</t>
  </si>
  <si>
    <t>Безвідривна</t>
  </si>
  <si>
    <t xml:space="preserve">Екзамен </t>
  </si>
  <si>
    <t>21</t>
  </si>
  <si>
    <t>с</t>
  </si>
  <si>
    <t>к</t>
  </si>
  <si>
    <t>ВСЬОГО ЗА ВАРІАТИВНОЮ КОМПОНЕНТОЮ:</t>
  </si>
  <si>
    <t>В групах дітей раннього віку</t>
  </si>
  <si>
    <t>В групах дітей дошкільного віку</t>
  </si>
  <si>
    <t>Методична в групах дітей дошкільного віку</t>
  </si>
  <si>
    <t>Педіатрія</t>
  </si>
  <si>
    <t>Основи дефектології та логопедії</t>
  </si>
  <si>
    <t>Вступ до спеціальності</t>
  </si>
  <si>
    <t>Педагогіка загальна</t>
  </si>
  <si>
    <t>Культура мовлення та виразне читання</t>
  </si>
  <si>
    <t xml:space="preserve">Іноземна мова </t>
  </si>
  <si>
    <t xml:space="preserve">Технічні засоби навчання </t>
  </si>
  <si>
    <t>Вікова фізіологія і валеологія</t>
  </si>
  <si>
    <t xml:space="preserve">Психологія педагогічна </t>
  </si>
  <si>
    <t>Історія дошкільної педагогіки</t>
  </si>
  <si>
    <t xml:space="preserve">Основи природознавства з методикою </t>
  </si>
  <si>
    <t>Дошкільна лінгводидактика</t>
  </si>
  <si>
    <t>Теорія та методика формування елементарних математичних уявлень</t>
  </si>
  <si>
    <t>Дитяча література</t>
  </si>
  <si>
    <t>Теорія та методика фізичного виховання</t>
  </si>
  <si>
    <t xml:space="preserve">     1.1. Цикл гуманітарної та соціально-економічної  підготовки </t>
  </si>
  <si>
    <t xml:space="preserve">Основи медичних знань </t>
  </si>
  <si>
    <t xml:space="preserve">Художня праця </t>
  </si>
  <si>
    <t>В групах дітей дошк.віку за спеціалізацією</t>
  </si>
  <si>
    <t>Міністерство освіти і науки України</t>
  </si>
  <si>
    <t>Основи образотворчого мистецтва з методикою керівництва</t>
  </si>
  <si>
    <r>
      <t xml:space="preserve"> </t>
    </r>
    <r>
      <rPr>
        <b/>
        <sz val="10"/>
        <rFont val="Arial Cyr"/>
        <charset val="204"/>
      </rPr>
      <t>Форма навчання</t>
    </r>
    <r>
      <rPr>
        <sz val="10"/>
        <rFont val="Arial Cyr"/>
        <charset val="204"/>
      </rPr>
      <t>: Денна</t>
    </r>
  </si>
  <si>
    <t>№п\п</t>
  </si>
  <si>
    <t>ГСЕ</t>
  </si>
  <si>
    <t>ВВ</t>
  </si>
  <si>
    <t>ВС</t>
  </si>
  <si>
    <t>1.2. Цикл математичної, природничо-наукової підготовки</t>
  </si>
  <si>
    <t>МПН</t>
  </si>
  <si>
    <t>ПП</t>
  </si>
  <si>
    <t xml:space="preserve">Теорія і методика музичного виховання </t>
  </si>
  <si>
    <t>Педагогічна навчальна  практика</t>
  </si>
  <si>
    <t>Кременчуцький педагогічний коледж імені А.С.Макаренка</t>
  </si>
  <si>
    <r>
      <t>Термін навчання:</t>
    </r>
    <r>
      <rPr>
        <sz val="9"/>
        <rFont val="Times New Roman"/>
        <family val="1"/>
        <charset val="204"/>
      </rPr>
      <t xml:space="preserve">  4 роки</t>
    </r>
  </si>
  <si>
    <t>На основі повної загальної середньої освіти</t>
  </si>
  <si>
    <t>Заступник директора з навчальної роботи                                                            Шакотько В.В.</t>
  </si>
  <si>
    <t>Практика з відривом від навчання</t>
  </si>
  <si>
    <t>Практика без відриву від навчання</t>
  </si>
  <si>
    <t>Пр</t>
  </si>
  <si>
    <t>Психологічні дисципліни</t>
  </si>
  <si>
    <t>Педагогічні дисципліни</t>
  </si>
  <si>
    <t xml:space="preserve">Основи наукових педагогічних досліджень </t>
  </si>
  <si>
    <t>Методики дошкільного виховання</t>
  </si>
  <si>
    <t>Історія України та української культури</t>
  </si>
  <si>
    <t>Безпека життєдіяльності  та основи охорони праці</t>
  </si>
  <si>
    <t xml:space="preserve">Психологія дитяча з психологією дитячої творчості </t>
  </si>
  <si>
    <t>Педагогіка дошкільна та основи педагогічної майстерності</t>
  </si>
  <si>
    <t>Інклюзивна освіта та теорія та методика співпраці  з родинами</t>
  </si>
  <si>
    <t>Нові інформаційні технології  та комп’ютерні технології в роботі з дітьми</t>
  </si>
  <si>
    <t>Сем.\ Практ.</t>
  </si>
  <si>
    <t>4</t>
  </si>
  <si>
    <t xml:space="preserve">спеціальності </t>
  </si>
  <si>
    <t>012 Дошкільна освіта</t>
  </si>
  <si>
    <t>1. Цикл загальної підготовки</t>
  </si>
  <si>
    <t xml:space="preserve"> НОРМАТИВНІ НАВЧАЛЬНІ ДИСЦИПЛІНИ</t>
  </si>
  <si>
    <t xml:space="preserve"> 2. Цикл професійної   підготовки</t>
  </si>
  <si>
    <t>ВСЬОГО ЗА НОРМАТИВНОЮ КОМПОНЕНТОЮ:</t>
  </si>
  <si>
    <t>Кількість предметів</t>
  </si>
  <si>
    <t>Практична підготовка</t>
  </si>
  <si>
    <t>2,4,6</t>
  </si>
  <si>
    <t>Комплексний екзамен з педагогіки та психології, фахових методик дошкільного виховання</t>
  </si>
  <si>
    <t xml:space="preserve">ВСЬОГО </t>
  </si>
  <si>
    <t xml:space="preserve">Кількість заліків     </t>
  </si>
  <si>
    <t>Кількість екзаменів</t>
  </si>
  <si>
    <t xml:space="preserve">Кількість курсових робіт </t>
  </si>
  <si>
    <t>п</t>
  </si>
  <si>
    <t>Назва кафедри</t>
  </si>
  <si>
    <t>Індивід.</t>
  </si>
  <si>
    <t>1. НОРМАТИВНІ НАВЧАЛЬНІ ДИСЦИПЛІНИ</t>
  </si>
  <si>
    <t xml:space="preserve">     1.1.Цикл гуманітарної та соціально-економічної  підготовки </t>
  </si>
  <si>
    <t>Історія України та українська культура</t>
  </si>
  <si>
    <t>Нові інформаційні технології та комп'ютерні технології в роботі з дітьми та методика застосування технічних засобів навчання</t>
  </si>
  <si>
    <t>Охорона праці в галузі</t>
  </si>
  <si>
    <t>Педіатрія та дефектологія</t>
  </si>
  <si>
    <t xml:space="preserve"> 2. Цикл професійної підготовки</t>
  </si>
  <si>
    <t xml:space="preserve">                            Психологічні дисципліни                              
</t>
  </si>
  <si>
    <t xml:space="preserve">Психологія загальна та педагогічна </t>
  </si>
  <si>
    <t>Психологія дитяча та психологія дитячої творчості</t>
  </si>
  <si>
    <t>Педагогіка загальна та основи педагогічної майстерності</t>
  </si>
  <si>
    <t>Педагогіка дошкільна та історія дошкільної педагогіки</t>
  </si>
  <si>
    <t>Інклюзивна освіта та методика співпраці  з родинами</t>
  </si>
  <si>
    <t>Дитяча література, культура мовлення та виразне читання</t>
  </si>
  <si>
    <t xml:space="preserve">Основи наукових досліджень </t>
  </si>
  <si>
    <t>Педагогічна виробнича практика</t>
  </si>
  <si>
    <t>Всього за НОРМАТИВНОЮ КОМПОНЕНТОЮ:</t>
  </si>
  <si>
    <t>Позакредитні дисципліни</t>
  </si>
  <si>
    <t>Заступник директора з навчальної роботи                                                                                     В.В.Шакотько</t>
  </si>
  <si>
    <r>
      <t xml:space="preserve"> </t>
    </r>
    <r>
      <rPr>
        <b/>
        <sz val="10"/>
        <rFont val="Arial Cyr"/>
        <charset val="204"/>
      </rPr>
      <t>Форма навчання</t>
    </r>
    <r>
      <rPr>
        <sz val="10"/>
        <rFont val="Arial Cyr"/>
        <charset val="204"/>
      </rPr>
      <t>: Заочна</t>
    </r>
  </si>
  <si>
    <t>ІІ. ПРАКТИКА</t>
  </si>
  <si>
    <t>ІІІ. ДЕРЖАВНА АТЕСТАЦІЯ</t>
  </si>
  <si>
    <t>ІV. ПЛАН НАВЧАЛЬНОГО ПРОЦЕСУ</t>
  </si>
  <si>
    <r>
      <t xml:space="preserve"> </t>
    </r>
    <r>
      <rPr>
        <b/>
        <sz val="10"/>
        <rFont val="Arial Cyr"/>
        <charset val="204"/>
      </rPr>
      <t>Форма навчання</t>
    </r>
    <r>
      <rPr>
        <sz val="10"/>
        <rFont val="Arial Cyr"/>
        <charset val="204"/>
      </rPr>
      <t>: Заочна</t>
    </r>
  </si>
  <si>
    <t>Кількість заліків</t>
  </si>
  <si>
    <t>Кількість курсових робіт</t>
  </si>
  <si>
    <t>01   Освіта\Педагогіка</t>
  </si>
  <si>
    <t>В групах дітей раннього віку (безвідривна)</t>
  </si>
  <si>
    <t>В групах дітей дошкільного віку (безвідривна)</t>
  </si>
  <si>
    <t>Комплексний екзамен з педагогіки та психології, фахових методик дошкільної освіти</t>
  </si>
  <si>
    <t>дисциплін</t>
  </si>
  <si>
    <t>кредитів</t>
  </si>
  <si>
    <t>тижневих годин</t>
  </si>
  <si>
    <t>2</t>
  </si>
  <si>
    <t>1</t>
  </si>
  <si>
    <t>Кількість дисциплін</t>
  </si>
  <si>
    <t>Психологічна діагностика</t>
  </si>
  <si>
    <t xml:space="preserve">В групах дітей дошк.віку </t>
  </si>
  <si>
    <t xml:space="preserve">_________________ </t>
  </si>
  <si>
    <t>(назва освітнього ступеня)</t>
  </si>
  <si>
    <t>на основі освітньо-професійної програми Дошкільна освіта</t>
  </si>
  <si>
    <t>Бакалавр дошкільної освіти</t>
  </si>
  <si>
    <t xml:space="preserve">Освітня кваліфікація  </t>
  </si>
  <si>
    <t>Кваліфікаційний екзамен зі спеціальності 012 Дошкільна освіта</t>
  </si>
  <si>
    <t>ІV.  Атестація здобувачів вищої освіти</t>
  </si>
  <si>
    <t>Виробнича педагогічна   практика</t>
  </si>
  <si>
    <t>Протокол  № ___</t>
  </si>
  <si>
    <t>від "  _"     ___________ 2021 р.</t>
  </si>
  <si>
    <t>Назва атестації</t>
  </si>
  <si>
    <t xml:space="preserve">Затверджено рішенням вченої ради </t>
  </si>
  <si>
    <r>
      <t>Термін навчання:</t>
    </r>
    <r>
      <rPr>
        <sz val="9"/>
        <rFont val="Times New Roman"/>
        <family val="1"/>
        <charset val="204"/>
      </rPr>
      <t xml:space="preserve">  2 роки</t>
    </r>
  </si>
  <si>
    <t>Практ./сем.</t>
  </si>
  <si>
    <t>На основі ОКР "молодший спеціаліст"</t>
  </si>
  <si>
    <t>Педагогічна навчальна  практика (безвідривна)</t>
  </si>
  <si>
    <t>аудиторних годин</t>
  </si>
  <si>
    <t>ОК-01</t>
  </si>
  <si>
    <t>ОК-02</t>
  </si>
  <si>
    <t>ОК-03</t>
  </si>
  <si>
    <t>ОК-04</t>
  </si>
  <si>
    <t>ОК-05</t>
  </si>
  <si>
    <t>ОК-06</t>
  </si>
  <si>
    <t>ОК-07</t>
  </si>
  <si>
    <t>ОК-08</t>
  </si>
  <si>
    <t>ОК-09</t>
  </si>
  <si>
    <t>ОК-10</t>
  </si>
  <si>
    <t>ОК-11</t>
  </si>
  <si>
    <t>ОК-12</t>
  </si>
  <si>
    <t>ОК-13</t>
  </si>
  <si>
    <t>ОК-14</t>
  </si>
  <si>
    <t>ОК-15</t>
  </si>
  <si>
    <t>ОК-16</t>
  </si>
  <si>
    <t>ОК-17</t>
  </si>
  <si>
    <t>ОК-18</t>
  </si>
  <si>
    <t>ОК-19</t>
  </si>
  <si>
    <t>ОК-20</t>
  </si>
  <si>
    <t>ОК-21</t>
  </si>
  <si>
    <t>ОК-22</t>
  </si>
  <si>
    <t>ОК-23</t>
  </si>
  <si>
    <t>ОК-24</t>
  </si>
  <si>
    <t>ОК-25</t>
  </si>
  <si>
    <t>ОК-26</t>
  </si>
  <si>
    <t>ОК-27</t>
  </si>
  <si>
    <t>ОК-28</t>
  </si>
  <si>
    <t>ОК-29</t>
  </si>
  <si>
    <t>ОК-30</t>
  </si>
  <si>
    <t>ОК-31</t>
  </si>
  <si>
    <t>ОК-32</t>
  </si>
  <si>
    <t>ОК-33</t>
  </si>
  <si>
    <t>ОК-34</t>
  </si>
  <si>
    <t>ОК-35</t>
  </si>
  <si>
    <t>ОК-36</t>
  </si>
  <si>
    <t>ОК-37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</si>
</sst>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;[Red]0"/>
    <numFmt numFmtId="166" formatCode="0.0%"/>
  </numFmts>
  <fonts count="56">
    <font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5"/>
      <name val="Times New Roman"/>
      <family val="1"/>
    </font>
    <font>
      <sz val="4.5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7"/>
      <name val="Times New Roman"/>
      <family val="1"/>
      <charset val="204"/>
    </font>
    <font>
      <b/>
      <sz val="6"/>
      <name val="Times New Roman"/>
      <family val="1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i/>
      <sz val="9"/>
      <name val="Arial Cyr"/>
      <family val="2"/>
      <charset val="204"/>
    </font>
    <font>
      <sz val="11"/>
      <name val="Arial Cyr"/>
      <charset val="204"/>
    </font>
    <font>
      <i/>
      <sz val="11"/>
      <name val="Times New Roman Cyr"/>
      <family val="1"/>
      <charset val="204"/>
    </font>
    <font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  <font>
      <i/>
      <sz val="9"/>
      <name val="Times New Roman Cyr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Arial Cyr"/>
      <charset val="204"/>
    </font>
    <font>
      <b/>
      <sz val="6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sz val="5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Times New Roman"/>
      <family val="1"/>
      <charset val="204"/>
    </font>
    <font>
      <sz val="10"/>
      <color indexed="10"/>
      <name val="Arial Cyr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b/>
      <sz val="7"/>
      <color indexed="10"/>
      <name val="Times New Roman"/>
      <family val="1"/>
      <charset val="204"/>
    </font>
    <font>
      <sz val="10"/>
      <color theme="0"/>
      <name val="Arial Cyr"/>
      <charset val="204"/>
    </font>
    <font>
      <sz val="8"/>
      <color theme="0"/>
      <name val="Arial Cyr"/>
      <charset val="204"/>
    </font>
    <font>
      <sz val="8"/>
      <color theme="1"/>
      <name val="Arial Cyr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Arimo"/>
      <charset val="204"/>
    </font>
    <font>
      <sz val="11"/>
      <color theme="1"/>
      <name val="Times New Roman"/>
      <family val="1"/>
      <charset val="204"/>
    </font>
    <font>
      <sz val="11"/>
      <color theme="1"/>
      <name val="Arimo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7">
    <xf numFmtId="0" fontId="0" fillId="0" borderId="0" xfId="0"/>
    <xf numFmtId="49" fontId="4" fillId="0" borderId="1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6" fillId="0" borderId="0" xfId="0" applyFont="1" applyFill="1" applyBorder="1"/>
    <xf numFmtId="0" fontId="16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0" fontId="5" fillId="0" borderId="3" xfId="0" applyFont="1" applyFill="1" applyBorder="1"/>
    <xf numFmtId="0" fontId="27" fillId="0" borderId="0" xfId="0" applyFont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/>
    <xf numFmtId="0" fontId="18" fillId="0" borderId="5" xfId="0" applyFont="1" applyFill="1" applyBorder="1"/>
    <xf numFmtId="0" fontId="27" fillId="0" borderId="4" xfId="0" applyFont="1" applyBorder="1"/>
    <xf numFmtId="0" fontId="18" fillId="0" borderId="0" xfId="0" applyFont="1" applyFill="1" applyBorder="1"/>
    <xf numFmtId="0" fontId="5" fillId="0" borderId="0" xfId="0" applyFont="1" applyFill="1" applyBorder="1"/>
    <xf numFmtId="0" fontId="27" fillId="0" borderId="6" xfId="0" applyFont="1" applyBorder="1"/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23" fillId="0" borderId="0" xfId="0" applyFont="1"/>
    <xf numFmtId="0" fontId="29" fillId="0" borderId="0" xfId="0" applyFont="1" applyFill="1"/>
    <xf numFmtId="0" fontId="29" fillId="0" borderId="0" xfId="0" applyFont="1"/>
    <xf numFmtId="0" fontId="30" fillId="0" borderId="0" xfId="0" applyFont="1"/>
    <xf numFmtId="0" fontId="29" fillId="0" borderId="0" xfId="0" applyFont="1" applyFill="1" applyBorder="1"/>
    <xf numFmtId="49" fontId="4" fillId="0" borderId="7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27" fillId="0" borderId="9" xfId="0" applyFont="1" applyBorder="1"/>
    <xf numFmtId="0" fontId="27" fillId="0" borderId="0" xfId="0" applyFont="1" applyBorder="1"/>
    <xf numFmtId="0" fontId="27" fillId="0" borderId="10" xfId="0" applyFont="1" applyBorder="1"/>
    <xf numFmtId="0" fontId="27" fillId="0" borderId="11" xfId="0" applyFont="1" applyBorder="1"/>
    <xf numFmtId="0" fontId="2" fillId="0" borderId="0" xfId="0" applyFont="1" applyFill="1" applyBorder="1" applyAlignment="1"/>
    <xf numFmtId="49" fontId="19" fillId="0" borderId="12" xfId="0" applyNumberFormat="1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/>
    </xf>
    <xf numFmtId="0" fontId="10" fillId="0" borderId="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19" fillId="0" borderId="0" xfId="0" applyFont="1" applyFill="1" applyBorder="1"/>
    <xf numFmtId="49" fontId="19" fillId="0" borderId="14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6" xfId="0" applyFont="1" applyFill="1" applyBorder="1"/>
    <xf numFmtId="0" fontId="12" fillId="0" borderId="0" xfId="0" applyFont="1" applyFill="1" applyBorder="1" applyAlignment="1"/>
    <xf numFmtId="0" fontId="13" fillId="0" borderId="0" xfId="0" applyFont="1" applyFill="1" applyBorder="1" applyAlignment="1"/>
    <xf numFmtId="0" fontId="3" fillId="0" borderId="0" xfId="0" applyFont="1" applyFill="1" applyBorder="1" applyAlignment="1"/>
    <xf numFmtId="0" fontId="8" fillId="0" borderId="0" xfId="0" applyFont="1" applyFill="1" applyBorder="1" applyAlignment="1"/>
    <xf numFmtId="0" fontId="15" fillId="0" borderId="0" xfId="0" applyFont="1" applyFill="1" applyBorder="1" applyAlignment="1"/>
    <xf numFmtId="0" fontId="21" fillId="0" borderId="0" xfId="0" applyFont="1" applyFill="1" applyBorder="1" applyAlignment="1"/>
    <xf numFmtId="0" fontId="9" fillId="0" borderId="0" xfId="0" applyFont="1" applyFill="1" applyBorder="1" applyAlignment="1"/>
    <xf numFmtId="0" fontId="14" fillId="0" borderId="0" xfId="0" applyFont="1" applyFill="1" applyBorder="1" applyAlignment="1"/>
    <xf numFmtId="0" fontId="22" fillId="0" borderId="0" xfId="0" applyFont="1" applyFill="1" applyBorder="1" applyAlignment="1"/>
    <xf numFmtId="0" fontId="28" fillId="0" borderId="0" xfId="0" applyFont="1" applyFill="1" applyBorder="1" applyAlignment="1"/>
    <xf numFmtId="0" fontId="20" fillId="0" borderId="0" xfId="0" applyFont="1" applyFill="1" applyBorder="1" applyAlignment="1"/>
    <xf numFmtId="0" fontId="24" fillId="0" borderId="0" xfId="0" applyFont="1" applyFill="1" applyBorder="1" applyAlignment="1"/>
    <xf numFmtId="0" fontId="26" fillId="0" borderId="0" xfId="0" applyFont="1" applyFill="1" applyBorder="1"/>
    <xf numFmtId="49" fontId="11" fillId="0" borderId="0" xfId="0" applyNumberFormat="1" applyFont="1" applyFill="1" applyBorder="1" applyAlignment="1">
      <alignment horizontal="center"/>
    </xf>
    <xf numFmtId="0" fontId="17" fillId="0" borderId="0" xfId="0" applyFont="1"/>
    <xf numFmtId="0" fontId="33" fillId="0" borderId="0" xfId="0" applyFont="1"/>
    <xf numFmtId="0" fontId="4" fillId="0" borderId="0" xfId="0" applyFont="1" applyFill="1" applyBorder="1" applyAlignment="1">
      <alignment horizontal="center" vertical="justify"/>
    </xf>
    <xf numFmtId="0" fontId="17" fillId="0" borderId="0" xfId="0" applyFont="1" applyBorder="1"/>
    <xf numFmtId="0" fontId="19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49" fontId="19" fillId="0" borderId="20" xfId="0" applyNumberFormat="1" applyFont="1" applyFill="1" applyBorder="1" applyAlignment="1">
      <alignment horizontal="center"/>
    </xf>
    <xf numFmtId="49" fontId="19" fillId="0" borderId="12" xfId="0" applyNumberFormat="1" applyFont="1" applyFill="1" applyBorder="1" applyAlignment="1">
      <alignment horizontal="center"/>
    </xf>
    <xf numFmtId="49" fontId="19" fillId="0" borderId="21" xfId="0" applyNumberFormat="1" applyFont="1" applyFill="1" applyBorder="1" applyAlignment="1">
      <alignment horizontal="center" vertical="center"/>
    </xf>
    <xf numFmtId="49" fontId="19" fillId="0" borderId="22" xfId="0" applyNumberFormat="1" applyFont="1" applyFill="1" applyBorder="1" applyAlignment="1">
      <alignment horizontal="center"/>
    </xf>
    <xf numFmtId="49" fontId="19" fillId="0" borderId="3" xfId="0" applyNumberFormat="1" applyFont="1" applyFill="1" applyBorder="1" applyAlignment="1">
      <alignment horizontal="center"/>
    </xf>
    <xf numFmtId="49" fontId="19" fillId="0" borderId="23" xfId="0" applyNumberFormat="1" applyFont="1" applyFill="1" applyBorder="1" applyAlignment="1">
      <alignment horizontal="center" vertical="center"/>
    </xf>
    <xf numFmtId="49" fontId="19" fillId="0" borderId="17" xfId="0" applyNumberFormat="1" applyFont="1" applyFill="1" applyBorder="1" applyAlignment="1">
      <alignment horizontal="center" vertical="center"/>
    </xf>
    <xf numFmtId="49" fontId="19" fillId="0" borderId="15" xfId="0" applyNumberFormat="1" applyFont="1" applyFill="1" applyBorder="1" applyAlignment="1">
      <alignment horizontal="center" vertical="center"/>
    </xf>
    <xf numFmtId="0" fontId="17" fillId="0" borderId="0" xfId="0" applyFont="1" applyBorder="1" applyAlignment="1"/>
    <xf numFmtId="0" fontId="36" fillId="0" borderId="0" xfId="0" applyFont="1" applyFill="1" applyBorder="1" applyAlignment="1"/>
    <xf numFmtId="0" fontId="35" fillId="0" borderId="0" xfId="0" applyFont="1" applyFill="1" applyBorder="1" applyAlignment="1"/>
    <xf numFmtId="49" fontId="36" fillId="0" borderId="3" xfId="0" applyNumberFormat="1" applyFont="1" applyFill="1" applyBorder="1" applyAlignment="1">
      <alignment horizontal="center" vertical="center"/>
    </xf>
    <xf numFmtId="49" fontId="36" fillId="0" borderId="24" xfId="0" applyNumberFormat="1" applyFont="1" applyFill="1" applyBorder="1" applyAlignment="1">
      <alignment horizontal="center"/>
    </xf>
    <xf numFmtId="49" fontId="36" fillId="0" borderId="14" xfId="0" applyNumberFormat="1" applyFont="1" applyFill="1" applyBorder="1" applyAlignment="1">
      <alignment horizontal="center"/>
    </xf>
    <xf numFmtId="0" fontId="40" fillId="0" borderId="8" xfId="0" applyNumberFormat="1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33" fillId="0" borderId="0" xfId="0" applyFont="1" applyBorder="1"/>
    <xf numFmtId="0" fontId="16" fillId="0" borderId="0" xfId="0" applyFont="1" applyBorder="1"/>
    <xf numFmtId="49" fontId="4" fillId="0" borderId="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0" fontId="25" fillId="0" borderId="0" xfId="0" applyFont="1" applyBorder="1"/>
    <xf numFmtId="0" fontId="25" fillId="0" borderId="0" xfId="0" applyFont="1" applyFill="1" applyBorder="1"/>
    <xf numFmtId="0" fontId="25" fillId="0" borderId="0" xfId="0" applyFont="1"/>
    <xf numFmtId="0" fontId="42" fillId="0" borderId="0" xfId="0" applyFont="1"/>
    <xf numFmtId="0" fontId="42" fillId="0" borderId="0" xfId="0" applyFont="1" applyBorder="1"/>
    <xf numFmtId="0" fontId="25" fillId="0" borderId="0" xfId="0" applyFont="1" applyBorder="1" applyAlignment="1"/>
    <xf numFmtId="0" fontId="25" fillId="0" borderId="0" xfId="0" applyFont="1" applyFill="1"/>
    <xf numFmtId="0" fontId="25" fillId="0" borderId="27" xfId="0" applyFont="1" applyBorder="1"/>
    <xf numFmtId="0" fontId="33" fillId="0" borderId="4" xfId="0" applyFont="1" applyBorder="1"/>
    <xf numFmtId="0" fontId="17" fillId="0" borderId="8" xfId="0" applyFont="1" applyBorder="1"/>
    <xf numFmtId="0" fontId="33" fillId="0" borderId="8" xfId="0" applyFont="1" applyBorder="1"/>
    <xf numFmtId="0" fontId="33" fillId="0" borderId="28" xfId="0" applyFont="1" applyBorder="1"/>
    <xf numFmtId="0" fontId="33" fillId="0" borderId="29" xfId="0" applyFont="1" applyBorder="1"/>
    <xf numFmtId="49" fontId="25" fillId="0" borderId="0" xfId="0" applyNumberFormat="1" applyFont="1" applyBorder="1"/>
    <xf numFmtId="49" fontId="1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left"/>
    </xf>
    <xf numFmtId="49" fontId="3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38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center" vertical="center"/>
    </xf>
    <xf numFmtId="49" fontId="4" fillId="0" borderId="30" xfId="0" applyNumberFormat="1" applyFont="1" applyFill="1" applyBorder="1"/>
    <xf numFmtId="49" fontId="4" fillId="0" borderId="31" xfId="0" applyNumberFormat="1" applyFont="1" applyFill="1" applyBorder="1"/>
    <xf numFmtId="49" fontId="19" fillId="0" borderId="0" xfId="0" applyNumberFormat="1" applyFont="1" applyFill="1" applyBorder="1"/>
    <xf numFmtId="49" fontId="5" fillId="0" borderId="0" xfId="0" applyNumberFormat="1" applyFont="1" applyFill="1" applyBorder="1"/>
    <xf numFmtId="49" fontId="2" fillId="0" borderId="0" xfId="0" applyNumberFormat="1" applyFont="1" applyFill="1" applyBorder="1"/>
    <xf numFmtId="49" fontId="5" fillId="0" borderId="16" xfId="0" applyNumberFormat="1" applyFont="1" applyFill="1" applyBorder="1"/>
    <xf numFmtId="49" fontId="6" fillId="0" borderId="8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25" fillId="0" borderId="0" xfId="0" applyNumberFormat="1" applyFont="1"/>
    <xf numFmtId="49" fontId="23" fillId="0" borderId="0" xfId="0" applyNumberFormat="1" applyFont="1"/>
    <xf numFmtId="0" fontId="44" fillId="0" borderId="0" xfId="0" applyFont="1"/>
    <xf numFmtId="0" fontId="44" fillId="0" borderId="0" xfId="0" applyFont="1" applyBorder="1"/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29" fillId="0" borderId="0" xfId="0" applyNumberFormat="1" applyFont="1" applyFill="1" applyAlignment="1">
      <alignment horizontal="left" wrapText="1"/>
    </xf>
    <xf numFmtId="0" fontId="18" fillId="0" borderId="10" xfId="0" applyFont="1" applyFill="1" applyBorder="1" applyAlignment="1">
      <alignment vertical="center"/>
    </xf>
    <xf numFmtId="0" fontId="18" fillId="0" borderId="28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0" fontId="18" fillId="0" borderId="33" xfId="0" applyFont="1" applyFill="1" applyBorder="1" applyAlignment="1">
      <alignment vertical="center"/>
    </xf>
    <xf numFmtId="0" fontId="25" fillId="0" borderId="34" xfId="0" applyFont="1" applyBorder="1" applyAlignment="1">
      <alignment textRotation="90"/>
    </xf>
    <xf numFmtId="0" fontId="25" fillId="0" borderId="35" xfId="0" applyFont="1" applyBorder="1" applyAlignment="1">
      <alignment textRotation="90"/>
    </xf>
    <xf numFmtId="0" fontId="7" fillId="0" borderId="0" xfId="0" applyFont="1" applyFill="1" applyBorder="1" applyAlignment="1"/>
    <xf numFmtId="166" fontId="17" fillId="0" borderId="0" xfId="1" applyNumberFormat="1" applyFont="1"/>
    <xf numFmtId="0" fontId="25" fillId="0" borderId="0" xfId="0" applyFont="1" applyFill="1" applyBorder="1" applyAlignment="1"/>
    <xf numFmtId="0" fontId="26" fillId="0" borderId="0" xfId="0" applyFont="1" applyFill="1" applyBorder="1" applyAlignment="1"/>
    <xf numFmtId="0" fontId="39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5" fillId="0" borderId="37" xfId="0" applyFont="1" applyBorder="1" applyAlignment="1">
      <alignment textRotation="90"/>
    </xf>
    <xf numFmtId="0" fontId="6" fillId="0" borderId="37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37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2" fillId="0" borderId="38" xfId="0" applyFont="1" applyFill="1" applyBorder="1" applyAlignment="1"/>
    <xf numFmtId="0" fontId="2" fillId="0" borderId="39" xfId="0" applyFont="1" applyFill="1" applyBorder="1" applyAlignment="1"/>
    <xf numFmtId="166" fontId="17" fillId="0" borderId="0" xfId="1" applyNumberFormat="1" applyFont="1" applyBorder="1"/>
    <xf numFmtId="0" fontId="35" fillId="0" borderId="0" xfId="0" applyFont="1" applyFill="1" applyBorder="1" applyAlignment="1">
      <alignment horizontal="left"/>
    </xf>
    <xf numFmtId="0" fontId="35" fillId="0" borderId="0" xfId="0" applyFont="1"/>
    <xf numFmtId="49" fontId="35" fillId="0" borderId="0" xfId="0" applyNumberFormat="1" applyFont="1"/>
    <xf numFmtId="49" fontId="35" fillId="0" borderId="0" xfId="0" applyNumberFormat="1" applyFont="1" applyAlignment="1">
      <alignment horizontal="center"/>
    </xf>
    <xf numFmtId="0" fontId="45" fillId="0" borderId="0" xfId="0" applyFont="1"/>
    <xf numFmtId="0" fontId="46" fillId="0" borderId="0" xfId="0" applyFont="1"/>
    <xf numFmtId="0" fontId="6" fillId="0" borderId="23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49" fillId="0" borderId="0" xfId="0" applyFont="1"/>
    <xf numFmtId="0" fontId="49" fillId="0" borderId="0" xfId="0" applyFont="1" applyBorder="1"/>
    <xf numFmtId="166" fontId="50" fillId="0" borderId="0" xfId="1" applyNumberFormat="1" applyFont="1"/>
    <xf numFmtId="166" fontId="51" fillId="0" borderId="0" xfId="1" applyNumberFormat="1" applyFont="1"/>
    <xf numFmtId="9" fontId="51" fillId="0" borderId="0" xfId="1" applyNumberFormat="1" applyFont="1"/>
    <xf numFmtId="0" fontId="2" fillId="4" borderId="51" xfId="0" applyFont="1" applyFill="1" applyBorder="1" applyAlignment="1">
      <alignment horizontal="center"/>
    </xf>
    <xf numFmtId="0" fontId="2" fillId="5" borderId="52" xfId="0" applyFont="1" applyFill="1" applyBorder="1" applyAlignment="1">
      <alignment horizontal="center"/>
    </xf>
    <xf numFmtId="0" fontId="2" fillId="4" borderId="54" xfId="0" applyFont="1" applyFill="1" applyBorder="1" applyAlignment="1">
      <alignment horizontal="center"/>
    </xf>
    <xf numFmtId="0" fontId="20" fillId="0" borderId="10" xfId="0" applyFont="1" applyFill="1" applyBorder="1" applyAlignment="1"/>
    <xf numFmtId="0" fontId="7" fillId="0" borderId="37" xfId="0" applyFont="1" applyFill="1" applyBorder="1" applyAlignment="1">
      <alignment horizontal="center" vertical="center" wrapText="1"/>
    </xf>
    <xf numFmtId="0" fontId="2" fillId="4" borderId="54" xfId="0" applyFont="1" applyFill="1" applyBorder="1" applyAlignment="1">
      <alignment horizontal="center"/>
    </xf>
    <xf numFmtId="0" fontId="17" fillId="7" borderId="8" xfId="0" applyFont="1" applyFill="1" applyBorder="1"/>
    <xf numFmtId="0" fontId="17" fillId="7" borderId="0" xfId="0" applyFont="1" applyFill="1" applyBorder="1"/>
    <xf numFmtId="0" fontId="2" fillId="7" borderId="60" xfId="0" applyFont="1" applyFill="1" applyBorder="1" applyAlignment="1">
      <alignment horizontal="left"/>
    </xf>
    <xf numFmtId="0" fontId="2" fillId="7" borderId="60" xfId="0" applyFont="1" applyFill="1" applyBorder="1" applyAlignment="1">
      <alignment horizontal="center"/>
    </xf>
    <xf numFmtId="0" fontId="2" fillId="7" borderId="54" xfId="0" applyFont="1" applyFill="1" applyBorder="1" applyAlignment="1">
      <alignment horizontal="center"/>
    </xf>
    <xf numFmtId="0" fontId="17" fillId="4" borderId="8" xfId="0" applyFont="1" applyFill="1" applyBorder="1"/>
    <xf numFmtId="0" fontId="17" fillId="4" borderId="0" xfId="0" applyFont="1" applyFill="1" applyBorder="1"/>
    <xf numFmtId="0" fontId="2" fillId="4" borderId="60" xfId="0" applyFont="1" applyFill="1" applyBorder="1" applyAlignment="1">
      <alignment horizontal="left"/>
    </xf>
    <xf numFmtId="0" fontId="2" fillId="4" borderId="60" xfId="0" applyFont="1" applyFill="1" applyBorder="1" applyAlignment="1">
      <alignment horizontal="center"/>
    </xf>
    <xf numFmtId="0" fontId="2" fillId="7" borderId="51" xfId="0" applyFont="1" applyFill="1" applyBorder="1" applyAlignment="1">
      <alignment horizontal="center"/>
    </xf>
    <xf numFmtId="0" fontId="2" fillId="0" borderId="0" xfId="0" applyFont="1" applyBorder="1" applyAlignment="1"/>
    <xf numFmtId="0" fontId="26" fillId="0" borderId="0" xfId="0" applyFont="1" applyBorder="1"/>
    <xf numFmtId="0" fontId="26" fillId="0" borderId="0" xfId="0" applyFont="1" applyBorder="1" applyAlignment="1"/>
    <xf numFmtId="0" fontId="19" fillId="0" borderId="15" xfId="0" applyNumberFormat="1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4" fillId="0" borderId="30" xfId="0" applyFont="1" applyFill="1" applyBorder="1"/>
    <xf numFmtId="0" fontId="4" fillId="0" borderId="31" xfId="0" applyFont="1" applyFill="1" applyBorder="1"/>
    <xf numFmtId="0" fontId="7" fillId="0" borderId="36" xfId="0" applyFont="1" applyFill="1" applyBorder="1" applyAlignment="1">
      <alignment vertical="center"/>
    </xf>
    <xf numFmtId="0" fontId="7" fillId="0" borderId="27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 textRotation="90"/>
    </xf>
    <xf numFmtId="0" fontId="7" fillId="0" borderId="32" xfId="0" applyFont="1" applyFill="1" applyBorder="1" applyAlignment="1">
      <alignment vertical="center" textRotation="90"/>
    </xf>
    <xf numFmtId="0" fontId="7" fillId="0" borderId="47" xfId="0" applyFont="1" applyFill="1" applyBorder="1" applyAlignment="1"/>
    <xf numFmtId="0" fontId="7" fillId="0" borderId="49" xfId="0" applyFont="1" applyFill="1" applyBorder="1" applyAlignment="1"/>
    <xf numFmtId="0" fontId="6" fillId="0" borderId="37" xfId="0" applyFont="1" applyFill="1" applyBorder="1" applyAlignment="1"/>
    <xf numFmtId="0" fontId="6" fillId="0" borderId="35" xfId="0" applyFont="1" applyFill="1" applyBorder="1" applyAlignment="1"/>
    <xf numFmtId="0" fontId="17" fillId="0" borderId="35" xfId="0" applyFont="1" applyBorder="1" applyAlignment="1"/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3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62" xfId="0" applyFont="1" applyFill="1" applyBorder="1" applyAlignment="1"/>
    <xf numFmtId="0" fontId="6" fillId="0" borderId="63" xfId="0" applyFont="1" applyFill="1" applyBorder="1" applyAlignment="1"/>
    <xf numFmtId="0" fontId="18" fillId="0" borderId="64" xfId="0" applyFont="1" applyFill="1" applyBorder="1" applyAlignment="1">
      <alignment vertical="center"/>
    </xf>
    <xf numFmtId="0" fontId="18" fillId="0" borderId="3" xfId="0" applyFont="1" applyFill="1" applyBorder="1" applyAlignment="1">
      <alignment vertical="center"/>
    </xf>
    <xf numFmtId="0" fontId="18" fillId="0" borderId="65" xfId="0" applyFont="1" applyFill="1" applyBorder="1" applyAlignment="1">
      <alignment vertical="center"/>
    </xf>
    <xf numFmtId="0" fontId="5" fillId="0" borderId="64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65" xfId="0" applyFont="1" applyFill="1" applyBorder="1" applyAlignment="1">
      <alignment vertical="center"/>
    </xf>
    <xf numFmtId="0" fontId="25" fillId="0" borderId="66" xfId="0" applyFont="1" applyFill="1" applyBorder="1"/>
    <xf numFmtId="0" fontId="25" fillId="0" borderId="15" xfId="0" applyFont="1" applyFill="1" applyBorder="1"/>
    <xf numFmtId="0" fontId="25" fillId="0" borderId="15" xfId="0" applyFont="1" applyBorder="1"/>
    <xf numFmtId="0" fontId="25" fillId="0" borderId="67" xfId="0" applyFont="1" applyFill="1" applyBorder="1"/>
    <xf numFmtId="0" fontId="7" fillId="0" borderId="35" xfId="0" applyFont="1" applyFill="1" applyBorder="1" applyAlignment="1">
      <alignment horizontal="center" vertical="center" wrapText="1"/>
    </xf>
    <xf numFmtId="0" fontId="33" fillId="0" borderId="58" xfId="0" applyFont="1" applyBorder="1"/>
    <xf numFmtId="0" fontId="33" fillId="0" borderId="68" xfId="0" applyFont="1" applyBorder="1"/>
    <xf numFmtId="0" fontId="33" fillId="0" borderId="60" xfId="0" applyFont="1" applyBorder="1"/>
    <xf numFmtId="0" fontId="33" fillId="0" borderId="0" xfId="0" applyFont="1" applyFill="1" applyBorder="1"/>
    <xf numFmtId="1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0" fontId="35" fillId="0" borderId="4" xfId="0" applyFont="1" applyFill="1" applyBorder="1" applyAlignment="1"/>
    <xf numFmtId="0" fontId="29" fillId="0" borderId="0" xfId="0" applyFont="1" applyBorder="1"/>
    <xf numFmtId="0" fontId="25" fillId="0" borderId="0" xfId="0" applyFont="1" applyAlignment="1"/>
    <xf numFmtId="0" fontId="7" fillId="6" borderId="0" xfId="0" applyFont="1" applyFill="1" applyBorder="1" applyAlignment="1">
      <alignment vertical="center"/>
    </xf>
    <xf numFmtId="0" fontId="6" fillId="6" borderId="0" xfId="0" applyFont="1" applyFill="1" applyBorder="1" applyAlignment="1">
      <alignment vertical="center"/>
    </xf>
    <xf numFmtId="0" fontId="7" fillId="6" borderId="0" xfId="0" applyFont="1" applyFill="1" applyBorder="1" applyAlignment="1"/>
    <xf numFmtId="0" fontId="7" fillId="0" borderId="0" xfId="0" applyFont="1" applyFill="1" applyBorder="1" applyAlignment="1">
      <alignment vertical="center" textRotation="90" wrapText="1"/>
    </xf>
    <xf numFmtId="0" fontId="18" fillId="0" borderId="0" xfId="0" applyFont="1" applyFill="1" applyBorder="1" applyAlignment="1">
      <alignment vertical="center" textRotation="90" wrapText="1"/>
    </xf>
    <xf numFmtId="0" fontId="18" fillId="0" borderId="0" xfId="0" applyFont="1" applyFill="1" applyBorder="1" applyAlignment="1">
      <alignment vertical="distributed" textRotation="90" wrapText="1"/>
    </xf>
    <xf numFmtId="0" fontId="6" fillId="6" borderId="0" xfId="0" applyFont="1" applyFill="1" applyBorder="1" applyAlignment="1"/>
    <xf numFmtId="0" fontId="47" fillId="6" borderId="0" xfId="0" applyFont="1" applyFill="1" applyBorder="1" applyAlignment="1"/>
    <xf numFmtId="1" fontId="25" fillId="0" borderId="0" xfId="0" applyNumberFormat="1" applyFont="1"/>
    <xf numFmtId="0" fontId="2" fillId="0" borderId="4" xfId="0" applyFont="1" applyFill="1" applyBorder="1" applyAlignment="1"/>
    <xf numFmtId="0" fontId="2" fillId="0" borderId="23" xfId="0" applyFont="1" applyFill="1" applyBorder="1" applyAlignment="1"/>
    <xf numFmtId="0" fontId="2" fillId="0" borderId="54" xfId="0" applyFont="1" applyFill="1" applyBorder="1" applyAlignment="1"/>
    <xf numFmtId="0" fontId="3" fillId="0" borderId="2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49" fontId="19" fillId="0" borderId="69" xfId="0" applyNumberFormat="1" applyFont="1" applyFill="1" applyBorder="1" applyAlignment="1">
      <alignment horizontal="center"/>
    </xf>
    <xf numFmtId="49" fontId="19" fillId="0" borderId="69" xfId="0" applyNumberFormat="1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/>
    </xf>
    <xf numFmtId="0" fontId="53" fillId="0" borderId="0" xfId="0" applyFont="1"/>
    <xf numFmtId="0" fontId="54" fillId="0" borderId="0" xfId="0" applyFont="1"/>
    <xf numFmtId="0" fontId="54" fillId="0" borderId="0" xfId="0" applyFont="1" applyAlignment="1">
      <alignment horizontal="center"/>
    </xf>
    <xf numFmtId="0" fontId="55" fillId="0" borderId="0" xfId="0" applyFont="1"/>
    <xf numFmtId="0" fontId="42" fillId="0" borderId="0" xfId="0" applyFont="1" applyFill="1"/>
    <xf numFmtId="0" fontId="44" fillId="0" borderId="0" xfId="0" applyFont="1" applyFill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7" fillId="0" borderId="27" xfId="0" applyFont="1" applyFill="1" applyBorder="1" applyAlignment="1">
      <alignment horizontal="center"/>
    </xf>
    <xf numFmtId="0" fontId="7" fillId="0" borderId="70" xfId="0" applyFont="1" applyFill="1" applyBorder="1" applyAlignment="1">
      <alignment horizontal="center"/>
    </xf>
    <xf numFmtId="0" fontId="7" fillId="0" borderId="71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/>
    <xf numFmtId="0" fontId="41" fillId="0" borderId="0" xfId="0" applyFont="1" applyFill="1" applyBorder="1" applyAlignment="1"/>
    <xf numFmtId="0" fontId="29" fillId="0" borderId="0" xfId="0" applyFont="1" applyAlignment="1"/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19" fillId="0" borderId="66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49" fontId="19" fillId="0" borderId="84" xfId="0" applyNumberFormat="1" applyFont="1" applyFill="1" applyBorder="1" applyAlignment="1">
      <alignment horizontal="center"/>
    </xf>
    <xf numFmtId="49" fontId="19" fillId="0" borderId="85" xfId="0" applyNumberFormat="1" applyFont="1" applyFill="1" applyBorder="1" applyAlignment="1">
      <alignment horizontal="center" vertical="center"/>
    </xf>
    <xf numFmtId="49" fontId="19" fillId="0" borderId="87" xfId="0" applyNumberFormat="1" applyFont="1" applyFill="1" applyBorder="1" applyAlignment="1">
      <alignment horizontal="center"/>
    </xf>
    <xf numFmtId="0" fontId="39" fillId="0" borderId="14" xfId="0" applyFont="1" applyBorder="1" applyAlignment="1">
      <alignment horizontal="center" vertical="center"/>
    </xf>
    <xf numFmtId="49" fontId="19" fillId="0" borderId="26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0" fontId="6" fillId="0" borderId="33" xfId="0" applyFont="1" applyFill="1" applyBorder="1" applyAlignment="1"/>
    <xf numFmtId="0" fontId="6" fillId="0" borderId="11" xfId="0" applyFont="1" applyFill="1" applyBorder="1" applyAlignment="1"/>
    <xf numFmtId="0" fontId="7" fillId="0" borderId="83" xfId="0" applyFont="1" applyFill="1" applyBorder="1" applyAlignment="1">
      <alignment vertical="center" textRotation="90"/>
    </xf>
    <xf numFmtId="0" fontId="7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2" fillId="0" borderId="16" xfId="0" applyFont="1" applyFill="1" applyBorder="1" applyAlignment="1"/>
    <xf numFmtId="49" fontId="35" fillId="0" borderId="0" xfId="0" applyNumberFormat="1" applyFont="1" applyAlignment="1"/>
    <xf numFmtId="1" fontId="2" fillId="0" borderId="0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65" xfId="0" applyNumberFormat="1" applyFont="1" applyFill="1" applyBorder="1" applyAlignment="1">
      <alignment horizontal="center" vertical="center"/>
    </xf>
    <xf numFmtId="0" fontId="35" fillId="9" borderId="0" xfId="0" applyFont="1" applyFill="1" applyBorder="1" applyAlignment="1">
      <alignment horizontal="left"/>
    </xf>
    <xf numFmtId="0" fontId="35" fillId="9" borderId="6" xfId="0" applyFont="1" applyFill="1" applyBorder="1" applyAlignment="1">
      <alignment horizontal="left"/>
    </xf>
    <xf numFmtId="0" fontId="2" fillId="9" borderId="28" xfId="0" applyFont="1" applyFill="1" applyBorder="1" applyAlignment="1">
      <alignment horizontal="center"/>
    </xf>
    <xf numFmtId="0" fontId="2" fillId="9" borderId="72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1" fontId="2" fillId="9" borderId="5" xfId="0" applyNumberFormat="1" applyFont="1" applyFill="1" applyBorder="1" applyAlignment="1">
      <alignment horizontal="center"/>
    </xf>
    <xf numFmtId="49" fontId="3" fillId="0" borderId="6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5" borderId="76" xfId="0" applyFont="1" applyFill="1" applyBorder="1" applyAlignment="1">
      <alignment horizontal="left" wrapText="1"/>
    </xf>
    <xf numFmtId="0" fontId="2" fillId="5" borderId="4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0" fontId="2" fillId="0" borderId="71" xfId="0" applyFont="1" applyFill="1" applyBorder="1" applyAlignment="1">
      <alignment horizontal="right"/>
    </xf>
    <xf numFmtId="0" fontId="2" fillId="0" borderId="27" xfId="0" applyFont="1" applyFill="1" applyBorder="1" applyAlignment="1">
      <alignment horizontal="right"/>
    </xf>
    <xf numFmtId="0" fontId="2" fillId="0" borderId="32" xfId="0" applyFont="1" applyFill="1" applyBorder="1" applyAlignment="1">
      <alignment horizontal="right"/>
    </xf>
    <xf numFmtId="0" fontId="3" fillId="0" borderId="23" xfId="0" applyNumberFormat="1" applyFont="1" applyFill="1" applyBorder="1" applyAlignment="1">
      <alignment horizontal="center" vertical="center"/>
    </xf>
    <xf numFmtId="0" fontId="3" fillId="0" borderId="35" xfId="0" applyNumberFormat="1" applyFont="1" applyFill="1" applyBorder="1" applyAlignment="1">
      <alignment horizontal="center" vertical="center"/>
    </xf>
    <xf numFmtId="0" fontId="3" fillId="0" borderId="64" xfId="0" applyNumberFormat="1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1" fontId="2" fillId="4" borderId="47" xfId="0" applyNumberFormat="1" applyFont="1" applyFill="1" applyBorder="1" applyAlignment="1">
      <alignment horizontal="center"/>
    </xf>
    <xf numFmtId="1" fontId="2" fillId="4" borderId="48" xfId="0" applyNumberFormat="1" applyFont="1" applyFill="1" applyBorder="1" applyAlignment="1">
      <alignment horizontal="center"/>
    </xf>
    <xf numFmtId="1" fontId="9" fillId="4" borderId="21" xfId="0" applyNumberFormat="1" applyFont="1" applyFill="1" applyBorder="1" applyAlignment="1">
      <alignment horizontal="center"/>
    </xf>
    <xf numFmtId="1" fontId="9" fillId="4" borderId="20" xfId="0" applyNumberFormat="1" applyFont="1" applyFill="1" applyBorder="1" applyAlignment="1">
      <alignment horizontal="center"/>
    </xf>
    <xf numFmtId="1" fontId="9" fillId="4" borderId="48" xfId="0" applyNumberFormat="1" applyFont="1" applyFill="1" applyBorder="1" applyAlignment="1">
      <alignment horizontal="center"/>
    </xf>
    <xf numFmtId="1" fontId="2" fillId="4" borderId="12" xfId="0" applyNumberFormat="1" applyFont="1" applyFill="1" applyBorder="1" applyAlignment="1">
      <alignment horizontal="center"/>
    </xf>
    <xf numFmtId="0" fontId="2" fillId="7" borderId="36" xfId="0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/>
    </xf>
    <xf numFmtId="0" fontId="2" fillId="7" borderId="71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1" fontId="2" fillId="7" borderId="36" xfId="0" applyNumberFormat="1" applyFont="1" applyFill="1" applyBorder="1" applyAlignment="1">
      <alignment horizontal="center"/>
    </xf>
    <xf numFmtId="1" fontId="2" fillId="7" borderId="70" xfId="0" applyNumberFormat="1" applyFont="1" applyFill="1" applyBorder="1" applyAlignment="1">
      <alignment horizontal="center"/>
    </xf>
    <xf numFmtId="1" fontId="9" fillId="7" borderId="71" xfId="0" applyNumberFormat="1" applyFont="1" applyFill="1" applyBorder="1" applyAlignment="1">
      <alignment horizontal="center"/>
    </xf>
    <xf numFmtId="1" fontId="9" fillId="7" borderId="7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6" borderId="54" xfId="0" applyFont="1" applyFill="1" applyBorder="1" applyAlignment="1">
      <alignment horizontal="center"/>
    </xf>
    <xf numFmtId="0" fontId="2" fillId="6" borderId="51" xfId="0" applyFont="1" applyFill="1" applyBorder="1" applyAlignment="1">
      <alignment horizontal="center"/>
    </xf>
    <xf numFmtId="1" fontId="2" fillId="0" borderId="71" xfId="0" applyNumberFormat="1" applyFont="1" applyFill="1" applyBorder="1" applyAlignment="1">
      <alignment horizontal="center"/>
    </xf>
    <xf numFmtId="1" fontId="2" fillId="0" borderId="70" xfId="0" applyNumberFormat="1" applyFont="1" applyFill="1" applyBorder="1" applyAlignment="1">
      <alignment horizontal="center"/>
    </xf>
    <xf numFmtId="0" fontId="2" fillId="9" borderId="71" xfId="0" applyFont="1" applyFill="1" applyBorder="1" applyAlignment="1">
      <alignment horizontal="center"/>
    </xf>
    <xf numFmtId="0" fontId="2" fillId="9" borderId="70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right" wrapText="1"/>
    </xf>
    <xf numFmtId="0" fontId="2" fillId="0" borderId="27" xfId="0" applyFont="1" applyFill="1" applyBorder="1" applyAlignment="1">
      <alignment horizontal="right" wrapText="1"/>
    </xf>
    <xf numFmtId="0" fontId="2" fillId="0" borderId="32" xfId="0" applyFont="1" applyFill="1" applyBorder="1" applyAlignment="1">
      <alignment horizontal="right" wrapText="1"/>
    </xf>
    <xf numFmtId="1" fontId="2" fillId="9" borderId="71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2" fillId="7" borderId="71" xfId="0" applyNumberFormat="1" applyFont="1" applyFill="1" applyBorder="1" applyAlignment="1">
      <alignment horizontal="center"/>
    </xf>
    <xf numFmtId="0" fontId="2" fillId="7" borderId="70" xfId="0" applyNumberFormat="1" applyFont="1" applyFill="1" applyBorder="1" applyAlignment="1">
      <alignment horizontal="center"/>
    </xf>
    <xf numFmtId="0" fontId="32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 vertical="justify"/>
    </xf>
    <xf numFmtId="0" fontId="41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5" fillId="0" borderId="16" xfId="0" applyFont="1" applyFill="1" applyBorder="1" applyAlignment="1">
      <alignment horizontal="center"/>
    </xf>
    <xf numFmtId="49" fontId="8" fillId="0" borderId="23" xfId="0" applyNumberFormat="1" applyFont="1" applyFill="1" applyBorder="1" applyAlignment="1">
      <alignment horizontal="center" vertical="center"/>
    </xf>
    <xf numFmtId="49" fontId="8" fillId="0" borderId="34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textRotation="90"/>
    </xf>
    <xf numFmtId="0" fontId="7" fillId="0" borderId="71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70" xfId="0" applyFont="1" applyFill="1" applyBorder="1" applyAlignment="1">
      <alignment horizontal="center"/>
    </xf>
    <xf numFmtId="0" fontId="3" fillId="5" borderId="56" xfId="0" applyNumberFormat="1" applyFont="1" applyFill="1" applyBorder="1" applyAlignment="1">
      <alignment horizontal="center"/>
    </xf>
    <xf numFmtId="0" fontId="3" fillId="5" borderId="77" xfId="0" applyNumberFormat="1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7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49" fontId="2" fillId="7" borderId="71" xfId="0" applyNumberFormat="1" applyFont="1" applyFill="1" applyBorder="1" applyAlignment="1">
      <alignment horizontal="center"/>
    </xf>
    <xf numFmtId="49" fontId="2" fillId="7" borderId="70" xfId="0" applyNumberFormat="1" applyFont="1" applyFill="1" applyBorder="1" applyAlignment="1">
      <alignment horizontal="center"/>
    </xf>
    <xf numFmtId="1" fontId="2" fillId="7" borderId="71" xfId="0" applyNumberFormat="1" applyFont="1" applyFill="1" applyBorder="1" applyAlignment="1">
      <alignment horizontal="center"/>
    </xf>
    <xf numFmtId="1" fontId="2" fillId="7" borderId="27" xfId="0" applyNumberFormat="1" applyFont="1" applyFill="1" applyBorder="1" applyAlignment="1">
      <alignment horizontal="center"/>
    </xf>
    <xf numFmtId="1" fontId="2" fillId="7" borderId="32" xfId="0" applyNumberFormat="1" applyFont="1" applyFill="1" applyBorder="1" applyAlignment="1">
      <alignment horizontal="center"/>
    </xf>
    <xf numFmtId="1" fontId="3" fillId="5" borderId="28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3" fillId="5" borderId="69" xfId="0" applyNumberFormat="1" applyFont="1" applyFill="1" applyBorder="1" applyAlignment="1">
      <alignment horizontal="center"/>
    </xf>
    <xf numFmtId="49" fontId="3" fillId="5" borderId="69" xfId="0" applyNumberFormat="1" applyFont="1" applyFill="1" applyBorder="1" applyAlignment="1">
      <alignment horizontal="center"/>
    </xf>
    <xf numFmtId="0" fontId="3" fillId="5" borderId="4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10" borderId="3" xfId="0" applyNumberFormat="1" applyFont="1" applyFill="1" applyBorder="1" applyAlignment="1">
      <alignment horizontal="center" vertical="center"/>
    </xf>
    <xf numFmtId="49" fontId="3" fillId="10" borderId="3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textRotation="90"/>
    </xf>
    <xf numFmtId="0" fontId="19" fillId="0" borderId="38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7" fillId="0" borderId="3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textRotation="90"/>
    </xf>
    <xf numFmtId="0" fontId="7" fillId="0" borderId="80" xfId="0" applyFont="1" applyFill="1" applyBorder="1" applyAlignment="1">
      <alignment horizontal="center" vertical="center" textRotation="90" wrapText="1"/>
    </xf>
    <xf numFmtId="0" fontId="7" fillId="0" borderId="81" xfId="0" applyFont="1" applyFill="1" applyBorder="1" applyAlignment="1">
      <alignment horizontal="center" vertical="center" textRotation="90" wrapText="1"/>
    </xf>
    <xf numFmtId="0" fontId="18" fillId="0" borderId="81" xfId="0" applyFont="1" applyFill="1" applyBorder="1" applyAlignment="1">
      <alignment horizontal="center" vertical="center" textRotation="90" wrapText="1"/>
    </xf>
    <xf numFmtId="0" fontId="18" fillId="0" borderId="81" xfId="0" applyFont="1" applyFill="1" applyBorder="1" applyAlignment="1">
      <alignment horizontal="center" vertical="distributed" textRotation="90" wrapText="1"/>
    </xf>
    <xf numFmtId="0" fontId="18" fillId="0" borderId="71" xfId="0" applyFont="1" applyFill="1" applyBorder="1" applyAlignment="1">
      <alignment horizontal="center" vertical="center" textRotation="90" wrapText="1"/>
    </xf>
    <xf numFmtId="0" fontId="18" fillId="0" borderId="27" xfId="0" applyFont="1" applyFill="1" applyBorder="1" applyAlignment="1">
      <alignment horizontal="center" vertical="center" textRotation="90" wrapText="1"/>
    </xf>
    <xf numFmtId="0" fontId="18" fillId="0" borderId="70" xfId="0" applyFont="1" applyFill="1" applyBorder="1" applyAlignment="1">
      <alignment horizontal="center" vertical="center" textRotation="90" wrapText="1"/>
    </xf>
    <xf numFmtId="0" fontId="18" fillId="0" borderId="82" xfId="0" applyFont="1" applyFill="1" applyBorder="1" applyAlignment="1">
      <alignment horizontal="center" vertical="center" textRotation="90" wrapText="1"/>
    </xf>
    <xf numFmtId="0" fontId="7" fillId="0" borderId="28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83" xfId="0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center" vertical="center" textRotation="90"/>
    </xf>
    <xf numFmtId="0" fontId="7" fillId="0" borderId="2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8" xfId="0" applyFont="1" applyFill="1" applyBorder="1" applyAlignment="1">
      <alignment horizontal="center" vertical="center" textRotation="90" wrapText="1"/>
    </xf>
    <xf numFmtId="49" fontId="4" fillId="0" borderId="0" xfId="0" applyNumberFormat="1" applyFont="1" applyFill="1" applyBorder="1" applyAlignment="1">
      <alignment horizontal="center" textRotation="90"/>
    </xf>
    <xf numFmtId="0" fontId="4" fillId="0" borderId="0" xfId="0" applyFont="1" applyFill="1" applyBorder="1" applyAlignment="1">
      <alignment horizontal="center"/>
    </xf>
    <xf numFmtId="0" fontId="7" fillId="0" borderId="78" xfId="0" applyFont="1" applyFill="1" applyBorder="1" applyAlignment="1">
      <alignment horizontal="center" textRotation="90"/>
    </xf>
    <xf numFmtId="0" fontId="7" fillId="0" borderId="79" xfId="0" applyFont="1" applyFill="1" applyBorder="1" applyAlignment="1">
      <alignment horizontal="center" textRotation="90"/>
    </xf>
    <xf numFmtId="0" fontId="7" fillId="0" borderId="36" xfId="0" applyFont="1" applyFill="1" applyBorder="1" applyAlignment="1">
      <alignment horizontal="center"/>
    </xf>
    <xf numFmtId="0" fontId="7" fillId="0" borderId="84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7" fillId="2" borderId="84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85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/>
    </xf>
    <xf numFmtId="0" fontId="7" fillId="0" borderId="48" xfId="0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8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17" fillId="0" borderId="35" xfId="0" applyFont="1" applyBorder="1"/>
    <xf numFmtId="0" fontId="7" fillId="0" borderId="37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/>
    </xf>
    <xf numFmtId="0" fontId="7" fillId="0" borderId="8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88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0" fontId="6" fillId="0" borderId="37" xfId="0" quotePrefix="1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/>
    </xf>
    <xf numFmtId="0" fontId="7" fillId="2" borderId="80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left" vertical="center" wrapText="1"/>
    </xf>
    <xf numFmtId="0" fontId="6" fillId="0" borderId="89" xfId="0" applyFont="1" applyFill="1" applyBorder="1" applyAlignment="1">
      <alignment horizontal="left" vertical="center" wrapText="1"/>
    </xf>
    <xf numFmtId="0" fontId="6" fillId="0" borderId="63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/>
    </xf>
    <xf numFmtId="0" fontId="2" fillId="0" borderId="8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3" fillId="0" borderId="28" xfId="0" applyFont="1" applyBorder="1" applyAlignment="1">
      <alignment horizontal="center" vertical="center" textRotation="90"/>
    </xf>
    <xf numFmtId="0" fontId="33" fillId="0" borderId="4" xfId="0" applyFont="1" applyBorder="1" applyAlignment="1">
      <alignment horizontal="center" vertical="center" textRotation="90"/>
    </xf>
    <xf numFmtId="0" fontId="33" fillId="0" borderId="72" xfId="0" applyFont="1" applyBorder="1" applyAlignment="1">
      <alignment horizontal="center" vertical="center" textRotation="90"/>
    </xf>
    <xf numFmtId="0" fontId="33" fillId="0" borderId="8" xfId="0" applyFont="1" applyBorder="1" applyAlignment="1">
      <alignment horizontal="center" vertical="center" textRotation="90"/>
    </xf>
    <xf numFmtId="0" fontId="33" fillId="0" borderId="0" xfId="0" applyFont="1" applyBorder="1" applyAlignment="1">
      <alignment horizontal="center" vertical="center" textRotation="90"/>
    </xf>
    <xf numFmtId="0" fontId="33" fillId="0" borderId="17" xfId="0" applyFont="1" applyBorder="1" applyAlignment="1">
      <alignment horizontal="center" vertical="center" textRotation="90"/>
    </xf>
    <xf numFmtId="0" fontId="33" fillId="0" borderId="33" xfId="0" applyFont="1" applyBorder="1" applyAlignment="1">
      <alignment horizontal="center" vertical="center" textRotation="90"/>
    </xf>
    <xf numFmtId="0" fontId="33" fillId="0" borderId="10" xfId="0" applyFont="1" applyBorder="1" applyAlignment="1">
      <alignment horizontal="center" vertical="center" textRotation="90"/>
    </xf>
    <xf numFmtId="0" fontId="33" fillId="0" borderId="50" xfId="0" applyFont="1" applyBorder="1" applyAlignment="1">
      <alignment horizontal="center" vertical="center" textRotation="90"/>
    </xf>
    <xf numFmtId="49" fontId="9" fillId="0" borderId="5" xfId="0" applyNumberFormat="1" applyFont="1" applyFill="1" applyBorder="1" applyAlignment="1">
      <alignment horizontal="center" vertical="center" textRotation="90"/>
    </xf>
    <xf numFmtId="49" fontId="9" fillId="0" borderId="4" xfId="0" applyNumberFormat="1" applyFont="1" applyFill="1" applyBorder="1" applyAlignment="1">
      <alignment horizontal="center" vertical="center" textRotation="90"/>
    </xf>
    <xf numFmtId="49" fontId="9" fillId="0" borderId="72" xfId="0" applyNumberFormat="1" applyFont="1" applyFill="1" applyBorder="1" applyAlignment="1">
      <alignment horizontal="center" vertical="center" textRotation="90"/>
    </xf>
    <xf numFmtId="49" fontId="9" fillId="0" borderId="29" xfId="0" applyNumberFormat="1" applyFont="1" applyFill="1" applyBorder="1" applyAlignment="1">
      <alignment horizontal="center" vertical="center" textRotation="90"/>
    </xf>
    <xf numFmtId="49" fontId="9" fillId="0" borderId="0" xfId="0" applyNumberFormat="1" applyFont="1" applyFill="1" applyBorder="1" applyAlignment="1">
      <alignment horizontal="center" vertical="center" textRotation="90"/>
    </xf>
    <xf numFmtId="49" fontId="9" fillId="0" borderId="17" xfId="0" applyNumberFormat="1" applyFont="1" applyFill="1" applyBorder="1" applyAlignment="1">
      <alignment horizontal="center" vertical="center" textRotation="90"/>
    </xf>
    <xf numFmtId="49" fontId="9" fillId="0" borderId="2" xfId="0" applyNumberFormat="1" applyFont="1" applyFill="1" applyBorder="1" applyAlignment="1">
      <alignment horizontal="center" vertical="center" textRotation="90"/>
    </xf>
    <xf numFmtId="49" fontId="9" fillId="0" borderId="10" xfId="0" applyNumberFormat="1" applyFont="1" applyFill="1" applyBorder="1" applyAlignment="1">
      <alignment horizontal="center" vertical="center" textRotation="90"/>
    </xf>
    <xf numFmtId="49" fontId="9" fillId="0" borderId="50" xfId="0" applyNumberFormat="1" applyFont="1" applyFill="1" applyBorder="1" applyAlignment="1">
      <alignment horizontal="center" vertical="center" textRotation="90"/>
    </xf>
    <xf numFmtId="0" fontId="18" fillId="0" borderId="2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textRotation="90"/>
    </xf>
    <xf numFmtId="0" fontId="5" fillId="0" borderId="9" xfId="0" applyFont="1" applyFill="1" applyBorder="1" applyAlignment="1">
      <alignment horizontal="center" textRotation="90"/>
    </xf>
    <xf numFmtId="0" fontId="5" fillId="0" borderId="8" xfId="0" applyFont="1" applyFill="1" applyBorder="1" applyAlignment="1">
      <alignment horizontal="center" textRotation="90"/>
    </xf>
    <xf numFmtId="0" fontId="5" fillId="0" borderId="6" xfId="0" applyFont="1" applyFill="1" applyBorder="1" applyAlignment="1">
      <alignment horizontal="center" textRotation="90"/>
    </xf>
    <xf numFmtId="0" fontId="5" fillId="0" borderId="33" xfId="0" applyFont="1" applyFill="1" applyBorder="1" applyAlignment="1">
      <alignment horizontal="center" textRotation="90"/>
    </xf>
    <xf numFmtId="0" fontId="5" fillId="0" borderId="11" xfId="0" applyFont="1" applyFill="1" applyBorder="1" applyAlignment="1">
      <alignment horizontal="center" textRotation="90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textRotation="90"/>
    </xf>
    <xf numFmtId="0" fontId="5" fillId="0" borderId="7" xfId="0" applyFont="1" applyFill="1" applyBorder="1" applyAlignment="1">
      <alignment horizontal="center" textRotation="90"/>
    </xf>
    <xf numFmtId="0" fontId="5" fillId="0" borderId="66" xfId="0" applyFont="1" applyFill="1" applyBorder="1" applyAlignment="1">
      <alignment horizontal="center" textRotation="90"/>
    </xf>
    <xf numFmtId="0" fontId="5" fillId="0" borderId="15" xfId="0" applyFont="1" applyFill="1" applyBorder="1" applyAlignment="1">
      <alignment horizontal="center" textRotation="90"/>
    </xf>
    <xf numFmtId="0" fontId="5" fillId="0" borderId="30" xfId="0" applyFont="1" applyFill="1" applyBorder="1" applyAlignment="1">
      <alignment horizontal="center" textRotation="90"/>
    </xf>
    <xf numFmtId="0" fontId="5" fillId="0" borderId="1" xfId="0" applyFont="1" applyFill="1" applyBorder="1" applyAlignment="1">
      <alignment horizontal="center" textRotation="90"/>
    </xf>
    <xf numFmtId="0" fontId="5" fillId="0" borderId="90" xfId="0" applyFont="1" applyFill="1" applyBorder="1" applyAlignment="1">
      <alignment horizontal="center" textRotation="90"/>
    </xf>
    <xf numFmtId="0" fontId="5" fillId="0" borderId="67" xfId="0" applyFont="1" applyFill="1" applyBorder="1" applyAlignment="1">
      <alignment horizontal="center" textRotation="90"/>
    </xf>
    <xf numFmtId="0" fontId="5" fillId="0" borderId="91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horizontal="center" textRotation="90"/>
    </xf>
    <xf numFmtId="0" fontId="5" fillId="0" borderId="10" xfId="0" applyFont="1" applyFill="1" applyBorder="1" applyAlignment="1">
      <alignment horizontal="center" textRotation="90"/>
    </xf>
    <xf numFmtId="0" fontId="18" fillId="0" borderId="3" xfId="0" applyFont="1" applyFill="1" applyBorder="1" applyAlignment="1">
      <alignment horizontal="center" vertical="center"/>
    </xf>
    <xf numFmtId="0" fontId="18" fillId="0" borderId="64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65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textRotation="90"/>
    </xf>
    <xf numFmtId="0" fontId="5" fillId="0" borderId="38" xfId="0" applyFont="1" applyFill="1" applyBorder="1" applyAlignment="1">
      <alignment horizontal="center" textRotation="90"/>
    </xf>
    <xf numFmtId="0" fontId="5" fillId="0" borderId="29" xfId="0" applyFont="1" applyFill="1" applyBorder="1" applyAlignment="1">
      <alignment horizontal="center" textRotation="90"/>
    </xf>
    <xf numFmtId="0" fontId="5" fillId="0" borderId="2" xfId="0" applyFont="1" applyFill="1" applyBorder="1" applyAlignment="1">
      <alignment horizontal="center" textRotation="90"/>
    </xf>
    <xf numFmtId="0" fontId="5" fillId="0" borderId="3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0" fontId="5" fillId="0" borderId="92" xfId="0" applyFont="1" applyFill="1" applyBorder="1" applyAlignment="1">
      <alignment horizontal="center" textRotation="90"/>
    </xf>
    <xf numFmtId="0" fontId="5" fillId="0" borderId="17" xfId="0" applyFont="1" applyFill="1" applyBorder="1" applyAlignment="1">
      <alignment horizontal="center" textRotation="90"/>
    </xf>
    <xf numFmtId="0" fontId="5" fillId="0" borderId="50" xfId="0" applyFont="1" applyFill="1" applyBorder="1" applyAlignment="1">
      <alignment horizontal="center" textRotation="90"/>
    </xf>
    <xf numFmtId="0" fontId="5" fillId="0" borderId="13" xfId="0" applyFont="1" applyFill="1" applyBorder="1" applyAlignment="1">
      <alignment horizontal="center" textRotation="90" wrapText="1"/>
    </xf>
    <xf numFmtId="0" fontId="5" fillId="0" borderId="92" xfId="0" applyFont="1" applyFill="1" applyBorder="1" applyAlignment="1">
      <alignment horizontal="center" textRotation="90" wrapText="1"/>
    </xf>
    <xf numFmtId="0" fontId="5" fillId="0" borderId="29" xfId="0" applyFont="1" applyFill="1" applyBorder="1" applyAlignment="1">
      <alignment horizontal="center" textRotation="90" wrapText="1"/>
    </xf>
    <xf numFmtId="0" fontId="5" fillId="0" borderId="17" xfId="0" applyFont="1" applyFill="1" applyBorder="1" applyAlignment="1">
      <alignment horizontal="center" textRotation="90" wrapText="1"/>
    </xf>
    <xf numFmtId="0" fontId="5" fillId="0" borderId="2" xfId="0" applyFont="1" applyFill="1" applyBorder="1" applyAlignment="1">
      <alignment horizontal="center" textRotation="90" wrapText="1"/>
    </xf>
    <xf numFmtId="0" fontId="5" fillId="0" borderId="50" xfId="0" applyFont="1" applyFill="1" applyBorder="1" applyAlignment="1">
      <alignment horizontal="center" textRotation="90" wrapText="1"/>
    </xf>
    <xf numFmtId="0" fontId="5" fillId="0" borderId="37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164" fontId="3" fillId="0" borderId="23" xfId="0" applyNumberFormat="1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center" vertical="center"/>
    </xf>
    <xf numFmtId="0" fontId="17" fillId="0" borderId="37" xfId="0" applyFont="1" applyBorder="1"/>
    <xf numFmtId="0" fontId="17" fillId="0" borderId="34" xfId="0" applyFont="1" applyBorder="1"/>
    <xf numFmtId="49" fontId="5" fillId="0" borderId="34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88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6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0" borderId="37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0" fontId="3" fillId="9" borderId="23" xfId="0" applyNumberFormat="1" applyFont="1" applyFill="1" applyBorder="1" applyAlignment="1">
      <alignment horizontal="center" vertical="center"/>
    </xf>
    <xf numFmtId="49" fontId="3" fillId="9" borderId="22" xfId="0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wrapText="1"/>
    </xf>
    <xf numFmtId="0" fontId="2" fillId="0" borderId="60" xfId="0" applyFont="1" applyFill="1" applyBorder="1" applyAlignment="1">
      <alignment horizontal="center" wrapText="1"/>
    </xf>
    <xf numFmtId="0" fontId="2" fillId="0" borderId="5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31" fillId="0" borderId="43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 vertical="center"/>
    </xf>
    <xf numFmtId="0" fontId="31" fillId="0" borderId="44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34" xfId="0" applyNumberFormat="1" applyFont="1" applyFill="1" applyBorder="1" applyAlignment="1">
      <alignment horizontal="center" vertical="center"/>
    </xf>
    <xf numFmtId="0" fontId="3" fillId="0" borderId="94" xfId="0" applyFont="1" applyFill="1" applyBorder="1" applyAlignment="1">
      <alignment horizontal="left" vertical="center"/>
    </xf>
    <xf numFmtId="0" fontId="2" fillId="2" borderId="58" xfId="0" applyFont="1" applyFill="1" applyBorder="1" applyAlignment="1">
      <alignment horizontal="center"/>
    </xf>
    <xf numFmtId="0" fontId="2" fillId="4" borderId="59" xfId="0" applyFont="1" applyFill="1" applyBorder="1" applyAlignment="1">
      <alignment horizontal="center"/>
    </xf>
    <xf numFmtId="0" fontId="2" fillId="2" borderId="95" xfId="0" applyFont="1" applyFill="1" applyBorder="1" applyAlignment="1">
      <alignment horizontal="center"/>
    </xf>
    <xf numFmtId="0" fontId="2" fillId="2" borderId="96" xfId="0" applyFont="1" applyFill="1" applyBorder="1" applyAlignment="1">
      <alignment horizontal="center"/>
    </xf>
    <xf numFmtId="0" fontId="2" fillId="2" borderId="97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0" fontId="3" fillId="2" borderId="59" xfId="0" applyFont="1" applyFill="1" applyBorder="1" applyAlignment="1">
      <alignment horizontal="center"/>
    </xf>
    <xf numFmtId="49" fontId="2" fillId="2" borderId="98" xfId="0" applyNumberFormat="1" applyFont="1" applyFill="1" applyBorder="1" applyAlignment="1">
      <alignment horizontal="center" vertical="center"/>
    </xf>
    <xf numFmtId="49" fontId="2" fillId="2" borderId="99" xfId="0" applyNumberFormat="1" applyFont="1" applyFill="1" applyBorder="1" applyAlignment="1">
      <alignment horizontal="center" vertical="center"/>
    </xf>
    <xf numFmtId="165" fontId="2" fillId="2" borderId="99" xfId="0" applyNumberFormat="1" applyFont="1" applyFill="1" applyBorder="1" applyAlignment="1">
      <alignment horizontal="center" vertical="center"/>
    </xf>
    <xf numFmtId="0" fontId="2" fillId="2" borderId="99" xfId="0" applyNumberFormat="1" applyFont="1" applyFill="1" applyBorder="1" applyAlignment="1">
      <alignment horizontal="center" vertical="center"/>
    </xf>
    <xf numFmtId="0" fontId="2" fillId="2" borderId="99" xfId="0" applyFont="1" applyFill="1" applyBorder="1" applyAlignment="1">
      <alignment horizontal="center" vertical="center"/>
    </xf>
    <xf numFmtId="0" fontId="2" fillId="0" borderId="28" xfId="0" applyNumberFormat="1" applyFont="1" applyFill="1" applyBorder="1" applyAlignment="1">
      <alignment horizontal="center" vertical="center"/>
    </xf>
    <xf numFmtId="49" fontId="2" fillId="0" borderId="7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2" borderId="23" xfId="0" applyNumberFormat="1" applyFont="1" applyFill="1" applyBorder="1" applyAlignment="1">
      <alignment horizontal="center" vertical="center"/>
    </xf>
    <xf numFmtId="0" fontId="3" fillId="2" borderId="22" xfId="0" applyNumberFormat="1" applyFont="1" applyFill="1" applyBorder="1" applyAlignment="1">
      <alignment horizontal="center" vertical="center"/>
    </xf>
    <xf numFmtId="49" fontId="3" fillId="0" borderId="37" xfId="0" applyNumberFormat="1" applyFont="1" applyFill="1" applyBorder="1" applyAlignment="1">
      <alignment horizontal="center" vertical="center"/>
    </xf>
    <xf numFmtId="0" fontId="31" fillId="0" borderId="93" xfId="0" applyFont="1" applyFill="1" applyBorder="1" applyAlignment="1">
      <alignment horizontal="center" wrapText="1"/>
    </xf>
    <xf numFmtId="0" fontId="31" fillId="0" borderId="60" xfId="0" applyFont="1" applyFill="1" applyBorder="1" applyAlignment="1">
      <alignment horizontal="center" wrapText="1"/>
    </xf>
    <xf numFmtId="0" fontId="31" fillId="0" borderId="52" xfId="0" applyFont="1" applyFill="1" applyBorder="1" applyAlignment="1">
      <alignment horizontal="center" wrapText="1"/>
    </xf>
    <xf numFmtId="0" fontId="43" fillId="0" borderId="23" xfId="0" applyFont="1" applyFill="1" applyBorder="1" applyAlignment="1">
      <alignment horizontal="center"/>
    </xf>
    <xf numFmtId="0" fontId="43" fillId="0" borderId="34" xfId="0" applyFont="1" applyFill="1" applyBorder="1" applyAlignment="1">
      <alignment horizontal="center"/>
    </xf>
    <xf numFmtId="0" fontId="43" fillId="0" borderId="22" xfId="0" applyFont="1" applyFill="1" applyBorder="1" applyAlignment="1">
      <alignment horizontal="center"/>
    </xf>
    <xf numFmtId="49" fontId="3" fillId="2" borderId="35" xfId="0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/>
    </xf>
    <xf numFmtId="0" fontId="3" fillId="10" borderId="23" xfId="0" applyNumberFormat="1" applyFont="1" applyFill="1" applyBorder="1" applyAlignment="1">
      <alignment horizontal="center" vertical="center"/>
    </xf>
    <xf numFmtId="49" fontId="3" fillId="10" borderId="35" xfId="0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2" borderId="35" xfId="0" applyNumberFormat="1" applyFont="1" applyFill="1" applyBorder="1" applyAlignment="1">
      <alignment horizontal="center" vertical="center"/>
    </xf>
    <xf numFmtId="49" fontId="3" fillId="10" borderId="22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0" borderId="23" xfId="0" applyNumberFormat="1" applyFont="1" applyFill="1" applyBorder="1" applyAlignment="1">
      <alignment horizontal="center"/>
    </xf>
    <xf numFmtId="0" fontId="3" fillId="0" borderId="35" xfId="0" applyNumberFormat="1" applyFont="1" applyFill="1" applyBorder="1" applyAlignment="1">
      <alignment horizontal="center"/>
    </xf>
    <xf numFmtId="49" fontId="3" fillId="9" borderId="35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38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 vertical="center"/>
    </xf>
    <xf numFmtId="0" fontId="3" fillId="10" borderId="37" xfId="0" applyNumberFormat="1" applyFont="1" applyFill="1" applyBorder="1" applyAlignment="1">
      <alignment horizontal="center" vertical="center"/>
    </xf>
    <xf numFmtId="0" fontId="43" fillId="0" borderId="23" xfId="0" applyFont="1" applyBorder="1" applyAlignment="1">
      <alignment horizontal="center"/>
    </xf>
    <xf numFmtId="0" fontId="43" fillId="0" borderId="34" xfId="0" applyFont="1" applyBorder="1" applyAlignment="1">
      <alignment horizontal="center"/>
    </xf>
    <xf numFmtId="0" fontId="43" fillId="0" borderId="22" xfId="0" applyFont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33" fillId="0" borderId="100" xfId="0" applyFont="1" applyBorder="1" applyAlignment="1">
      <alignment horizontal="center"/>
    </xf>
    <xf numFmtId="0" fontId="33" fillId="0" borderId="101" xfId="0" applyFont="1" applyBorder="1" applyAlignment="1">
      <alignment horizontal="center"/>
    </xf>
    <xf numFmtId="0" fontId="33" fillId="0" borderId="102" xfId="0" applyFont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1" fontId="2" fillId="2" borderId="47" xfId="0" applyNumberFormat="1" applyFont="1" applyFill="1" applyBorder="1" applyAlignment="1">
      <alignment horizontal="center" vertical="center"/>
    </xf>
    <xf numFmtId="1" fontId="2" fillId="2" borderId="20" xfId="0" applyNumberFormat="1" applyFont="1" applyFill="1" applyBorder="1" applyAlignment="1">
      <alignment horizontal="center" vertical="center"/>
    </xf>
    <xf numFmtId="1" fontId="2" fillId="2" borderId="21" xfId="0" applyNumberFormat="1" applyFont="1" applyFill="1" applyBorder="1" applyAlignment="1">
      <alignment horizontal="center" vertical="center"/>
    </xf>
    <xf numFmtId="1" fontId="2" fillId="2" borderId="49" xfId="0" applyNumberFormat="1" applyFont="1" applyFill="1" applyBorder="1" applyAlignment="1">
      <alignment horizontal="center" vertical="center"/>
    </xf>
    <xf numFmtId="0" fontId="2" fillId="0" borderId="47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9" borderId="37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/>
    </xf>
    <xf numFmtId="0" fontId="2" fillId="0" borderId="23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0" fontId="31" fillId="0" borderId="42" xfId="0" applyFont="1" applyFill="1" applyBorder="1" applyAlignment="1">
      <alignment horizontal="center" vertical="center"/>
    </xf>
    <xf numFmtId="0" fontId="31" fillId="0" borderId="40" xfId="0" applyFont="1" applyFill="1" applyBorder="1" applyAlignment="1">
      <alignment horizontal="center" vertical="center"/>
    </xf>
    <xf numFmtId="0" fontId="3" fillId="0" borderId="37" xfId="0" applyNumberFormat="1" applyFont="1" applyFill="1" applyBorder="1" applyAlignment="1">
      <alignment horizontal="center"/>
    </xf>
    <xf numFmtId="0" fontId="3" fillId="0" borderId="22" xfId="0" applyNumberFormat="1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/>
    </xf>
    <xf numFmtId="49" fontId="3" fillId="0" borderId="37" xfId="0" applyNumberFormat="1" applyFont="1" applyFill="1" applyBorder="1" applyAlignment="1">
      <alignment horizontal="center"/>
    </xf>
    <xf numFmtId="0" fontId="3" fillId="9" borderId="23" xfId="0" applyNumberFormat="1" applyFont="1" applyFill="1" applyBorder="1" applyAlignment="1">
      <alignment horizontal="center"/>
    </xf>
    <xf numFmtId="49" fontId="3" fillId="9" borderId="22" xfId="0" applyNumberFormat="1" applyFont="1" applyFill="1" applyBorder="1" applyAlignment="1">
      <alignment horizontal="center"/>
    </xf>
    <xf numFmtId="49" fontId="3" fillId="2" borderId="22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3" fillId="10" borderId="23" xfId="0" applyNumberFormat="1" applyFont="1" applyFill="1" applyBorder="1" applyAlignment="1">
      <alignment horizontal="center"/>
    </xf>
    <xf numFmtId="49" fontId="3" fillId="10" borderId="22" xfId="0" applyNumberFormat="1" applyFont="1" applyFill="1" applyBorder="1" applyAlignment="1">
      <alignment horizontal="center"/>
    </xf>
    <xf numFmtId="0" fontId="6" fillId="0" borderId="100" xfId="0" applyFont="1" applyFill="1" applyBorder="1" applyAlignment="1">
      <alignment horizontal="center"/>
    </xf>
    <xf numFmtId="0" fontId="6" fillId="0" borderId="101" xfId="0" applyFont="1" applyFill="1" applyBorder="1" applyAlignment="1">
      <alignment horizontal="center"/>
    </xf>
    <xf numFmtId="0" fontId="6" fillId="0" borderId="102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3" fillId="8" borderId="37" xfId="0" applyNumberFormat="1" applyFont="1" applyFill="1" applyBorder="1" applyAlignment="1">
      <alignment horizontal="center"/>
    </xf>
    <xf numFmtId="49" fontId="3" fillId="8" borderId="22" xfId="0" applyNumberFormat="1" applyFont="1" applyFill="1" applyBorder="1" applyAlignment="1">
      <alignment horizontal="center"/>
    </xf>
    <xf numFmtId="0" fontId="3" fillId="0" borderId="103" xfId="0" applyFont="1" applyFill="1" applyBorder="1" applyAlignment="1">
      <alignment horizontal="center"/>
    </xf>
    <xf numFmtId="0" fontId="3" fillId="0" borderId="9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/>
    </xf>
    <xf numFmtId="0" fontId="35" fillId="0" borderId="3" xfId="0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92" xfId="0" applyNumberFormat="1" applyFont="1" applyFill="1" applyBorder="1" applyAlignment="1">
      <alignment horizontal="center" vertical="center"/>
    </xf>
    <xf numFmtId="0" fontId="3" fillId="10" borderId="37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49" fontId="3" fillId="0" borderId="39" xfId="0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10" borderId="37" xfId="0" applyNumberFormat="1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49" fontId="6" fillId="0" borderId="3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1" fontId="3" fillId="10" borderId="3" xfId="0" applyNumberFormat="1" applyFont="1" applyFill="1" applyBorder="1" applyAlignment="1">
      <alignment horizontal="center" vertical="center"/>
    </xf>
    <xf numFmtId="0" fontId="6" fillId="0" borderId="88" xfId="0" applyFont="1" applyFill="1" applyBorder="1" applyAlignment="1">
      <alignment horizontal="center"/>
    </xf>
    <xf numFmtId="0" fontId="6" fillId="0" borderId="89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2" fillId="4" borderId="71" xfId="0" applyNumberFormat="1" applyFont="1" applyFill="1" applyBorder="1" applyAlignment="1">
      <alignment horizontal="center"/>
    </xf>
    <xf numFmtId="49" fontId="16" fillId="4" borderId="70" xfId="0" applyNumberFormat="1" applyFont="1" applyFill="1" applyBorder="1" applyAlignment="1">
      <alignment horizontal="center"/>
    </xf>
    <xf numFmtId="0" fontId="2" fillId="7" borderId="27" xfId="0" applyNumberFormat="1" applyFont="1" applyFill="1" applyBorder="1" applyAlignment="1">
      <alignment horizontal="center"/>
    </xf>
    <xf numFmtId="0" fontId="3" fillId="6" borderId="23" xfId="0" applyFont="1" applyFill="1" applyBorder="1" applyAlignment="1">
      <alignment horizontal="left" vertical="center"/>
    </xf>
    <xf numFmtId="0" fontId="3" fillId="6" borderId="34" xfId="0" applyFont="1" applyFill="1" applyBorder="1" applyAlignment="1">
      <alignment horizontal="left" vertical="center"/>
    </xf>
    <xf numFmtId="0" fontId="3" fillId="6" borderId="35" xfId="0" applyFont="1" applyFill="1" applyBorder="1" applyAlignment="1">
      <alignment horizontal="left" vertical="center"/>
    </xf>
    <xf numFmtId="0" fontId="3" fillId="0" borderId="62" xfId="0" applyNumberFormat="1" applyFont="1" applyFill="1" applyBorder="1" applyAlignment="1">
      <alignment horizontal="center" vertical="center"/>
    </xf>
    <xf numFmtId="0" fontId="3" fillId="0" borderId="24" xfId="0" applyNumberFormat="1" applyFont="1" applyFill="1" applyBorder="1" applyAlignment="1">
      <alignment horizontal="center" vertical="center"/>
    </xf>
    <xf numFmtId="1" fontId="2" fillId="0" borderId="81" xfId="0" applyNumberFormat="1" applyFont="1" applyFill="1" applyBorder="1" applyAlignment="1">
      <alignment horizontal="center"/>
    </xf>
    <xf numFmtId="1" fontId="3" fillId="0" borderId="14" xfId="0" applyNumberFormat="1" applyFont="1" applyFill="1" applyBorder="1" applyAlignment="1">
      <alignment horizontal="center"/>
    </xf>
    <xf numFmtId="1" fontId="3" fillId="0" borderId="89" xfId="0" applyNumberFormat="1" applyFont="1" applyFill="1" applyBorder="1" applyAlignment="1">
      <alignment horizontal="center" vertical="center"/>
    </xf>
    <xf numFmtId="1" fontId="3" fillId="0" borderId="63" xfId="0" applyNumberFormat="1" applyFont="1" applyFill="1" applyBorder="1" applyAlignment="1">
      <alignment horizontal="center" vertical="center"/>
    </xf>
    <xf numFmtId="1" fontId="2" fillId="0" borderId="36" xfId="0" applyNumberFormat="1" applyFont="1" applyFill="1" applyBorder="1" applyAlignment="1">
      <alignment horizontal="center"/>
    </xf>
    <xf numFmtId="1" fontId="2" fillId="0" borderId="27" xfId="0" applyNumberFormat="1" applyFont="1" applyFill="1" applyBorder="1" applyAlignment="1">
      <alignment horizontal="center"/>
    </xf>
    <xf numFmtId="49" fontId="2" fillId="4" borderId="71" xfId="0" applyNumberFormat="1" applyFont="1" applyFill="1" applyBorder="1" applyAlignment="1">
      <alignment horizontal="center"/>
    </xf>
    <xf numFmtId="49" fontId="16" fillId="4" borderId="32" xfId="0" applyNumberFormat="1" applyFont="1" applyFill="1" applyBorder="1" applyAlignment="1">
      <alignment horizontal="center"/>
    </xf>
    <xf numFmtId="1" fontId="2" fillId="5" borderId="28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  <xf numFmtId="1" fontId="9" fillId="5" borderId="5" xfId="0" applyNumberFormat="1" applyFont="1" applyFill="1" applyBorder="1" applyAlignment="1">
      <alignment horizontal="center"/>
    </xf>
    <xf numFmtId="1" fontId="9" fillId="5" borderId="72" xfId="0" applyNumberFormat="1" applyFont="1" applyFill="1" applyBorder="1" applyAlignment="1">
      <alignment horizontal="center"/>
    </xf>
    <xf numFmtId="1" fontId="9" fillId="5" borderId="4" xfId="0" applyNumberFormat="1" applyFont="1" applyFill="1" applyBorder="1" applyAlignment="1">
      <alignment horizontal="center"/>
    </xf>
    <xf numFmtId="0" fontId="2" fillId="5" borderId="69" xfId="0" applyNumberFormat="1" applyFont="1" applyFill="1" applyBorder="1" applyAlignment="1">
      <alignment horizontal="center"/>
    </xf>
    <xf numFmtId="49" fontId="2" fillId="5" borderId="69" xfId="0" applyNumberFormat="1" applyFont="1" applyFill="1" applyBorder="1" applyAlignment="1">
      <alignment horizontal="center"/>
    </xf>
    <xf numFmtId="1" fontId="2" fillId="5" borderId="69" xfId="0" applyNumberFormat="1" applyFont="1" applyFill="1" applyBorder="1" applyAlignment="1">
      <alignment horizontal="center"/>
    </xf>
    <xf numFmtId="1" fontId="2" fillId="5" borderId="104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72" xfId="0" applyNumberFormat="1" applyFont="1" applyFill="1" applyBorder="1" applyAlignment="1">
      <alignment horizontal="center"/>
    </xf>
    <xf numFmtId="49" fontId="2" fillId="7" borderId="32" xfId="0" applyNumberFormat="1" applyFont="1" applyFill="1" applyBorder="1" applyAlignment="1">
      <alignment horizontal="center"/>
    </xf>
    <xf numFmtId="1" fontId="2" fillId="4" borderId="21" xfId="0" applyNumberFormat="1" applyFont="1" applyFill="1" applyBorder="1" applyAlignment="1">
      <alignment horizontal="center"/>
    </xf>
    <xf numFmtId="0" fontId="2" fillId="4" borderId="36" xfId="0" applyNumberFormat="1" applyFont="1" applyFill="1" applyBorder="1" applyAlignment="1">
      <alignment horizontal="center"/>
    </xf>
    <xf numFmtId="0" fontId="16" fillId="4" borderId="70" xfId="0" applyFont="1" applyFill="1" applyBorder="1" applyAlignment="1">
      <alignment horizontal="center"/>
    </xf>
    <xf numFmtId="49" fontId="35" fillId="0" borderId="0" xfId="0" applyNumberFormat="1" applyFont="1" applyAlignment="1">
      <alignment horizontal="center"/>
    </xf>
    <xf numFmtId="0" fontId="33" fillId="0" borderId="36" xfId="0" applyFont="1" applyBorder="1" applyAlignment="1">
      <alignment horizontal="center"/>
    </xf>
    <xf numFmtId="0" fontId="33" fillId="0" borderId="27" xfId="0" applyFont="1" applyBorder="1" applyAlignment="1">
      <alignment horizontal="center"/>
    </xf>
    <xf numFmtId="0" fontId="6" fillId="0" borderId="62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" fontId="2" fillId="0" borderId="27" xfId="0" applyNumberFormat="1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center"/>
    </xf>
    <xf numFmtId="1" fontId="2" fillId="11" borderId="81" xfId="0" applyNumberFormat="1" applyFont="1" applyFill="1" applyBorder="1" applyAlignment="1">
      <alignment horizontal="center"/>
    </xf>
    <xf numFmtId="1" fontId="3" fillId="0" borderId="62" xfId="0" applyNumberFormat="1" applyFont="1" applyFill="1" applyBorder="1" applyAlignment="1">
      <alignment horizontal="center"/>
    </xf>
    <xf numFmtId="1" fontId="3" fillId="0" borderId="89" xfId="0" applyNumberFormat="1" applyFont="1" applyFill="1" applyBorder="1" applyAlignment="1">
      <alignment horizontal="center"/>
    </xf>
    <xf numFmtId="1" fontId="2" fillId="11" borderId="27" xfId="0" applyNumberFormat="1" applyFont="1" applyFill="1" applyBorder="1" applyAlignment="1">
      <alignment horizontal="center"/>
    </xf>
    <xf numFmtId="1" fontId="2" fillId="11" borderId="32" xfId="0" applyNumberFormat="1" applyFont="1" applyFill="1" applyBorder="1" applyAlignment="1">
      <alignment horizontal="center"/>
    </xf>
    <xf numFmtId="0" fontId="2" fillId="9" borderId="108" xfId="0" applyFont="1" applyFill="1" applyBorder="1" applyAlignment="1">
      <alignment horizontal="center"/>
    </xf>
    <xf numFmtId="0" fontId="2" fillId="9" borderId="109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6" fillId="0" borderId="37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33" fillId="0" borderId="34" xfId="0" applyFont="1" applyBorder="1" applyAlignment="1">
      <alignment horizontal="center"/>
    </xf>
    <xf numFmtId="0" fontId="33" fillId="0" borderId="22" xfId="0" applyFont="1" applyBorder="1" applyAlignment="1">
      <alignment horizontal="center"/>
    </xf>
    <xf numFmtId="0" fontId="8" fillId="0" borderId="73" xfId="0" applyFont="1" applyBorder="1" applyAlignment="1">
      <alignment horizontal="right"/>
    </xf>
    <xf numFmtId="0" fontId="8" fillId="0" borderId="74" xfId="0" applyFont="1" applyBorder="1" applyAlignment="1">
      <alignment horizontal="right"/>
    </xf>
    <xf numFmtId="0" fontId="8" fillId="0" borderId="75" xfId="0" applyFont="1" applyBorder="1" applyAlignment="1">
      <alignment horizontal="right"/>
    </xf>
    <xf numFmtId="0" fontId="8" fillId="0" borderId="110" xfId="0" applyFont="1" applyBorder="1" applyAlignment="1">
      <alignment horizontal="right"/>
    </xf>
    <xf numFmtId="0" fontId="8" fillId="0" borderId="111" xfId="0" applyFont="1" applyBorder="1" applyAlignment="1">
      <alignment horizontal="right"/>
    </xf>
    <xf numFmtId="0" fontId="8" fillId="0" borderId="112" xfId="0" applyFont="1" applyBorder="1" applyAlignment="1">
      <alignment horizontal="right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69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center"/>
    </xf>
    <xf numFmtId="0" fontId="3" fillId="5" borderId="108" xfId="0" applyNumberFormat="1" applyFont="1" applyFill="1" applyBorder="1" applyAlignment="1">
      <alignment horizontal="center"/>
    </xf>
    <xf numFmtId="0" fontId="3" fillId="5" borderId="109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" fontId="2" fillId="5" borderId="99" xfId="0" applyNumberFormat="1" applyFont="1" applyFill="1" applyBorder="1" applyAlignment="1">
      <alignment horizontal="center"/>
    </xf>
    <xf numFmtId="1" fontId="2" fillId="5" borderId="113" xfId="0" applyNumberFormat="1" applyFont="1" applyFill="1" applyBorder="1" applyAlignment="1">
      <alignment horizontal="center"/>
    </xf>
    <xf numFmtId="1" fontId="2" fillId="5" borderId="48" xfId="0" applyNumberFormat="1" applyFont="1" applyFill="1" applyBorder="1" applyAlignment="1">
      <alignment horizontal="center"/>
    </xf>
    <xf numFmtId="1" fontId="2" fillId="5" borderId="20" xfId="0" applyNumberFormat="1" applyFont="1" applyFill="1" applyBorder="1" applyAlignment="1">
      <alignment horizontal="center"/>
    </xf>
    <xf numFmtId="0" fontId="2" fillId="5" borderId="93" xfId="0" applyFont="1" applyFill="1" applyBorder="1" applyAlignment="1">
      <alignment horizontal="left" wrapText="1"/>
    </xf>
    <xf numFmtId="0" fontId="2" fillId="5" borderId="60" xfId="0" applyFont="1" applyFill="1" applyBorder="1" applyAlignment="1">
      <alignment horizontal="left" wrapText="1"/>
    </xf>
    <xf numFmtId="0" fontId="2" fillId="5" borderId="3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71" xfId="0" applyFont="1" applyFill="1" applyBorder="1" applyAlignment="1">
      <alignment horizontal="center"/>
    </xf>
    <xf numFmtId="0" fontId="2" fillId="5" borderId="70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1" fontId="2" fillId="5" borderId="47" xfId="0" applyNumberFormat="1" applyFont="1" applyFill="1" applyBorder="1" applyAlignment="1">
      <alignment horizontal="center"/>
    </xf>
    <xf numFmtId="1" fontId="9" fillId="5" borderId="96" xfId="0" applyNumberFormat="1" applyFont="1" applyFill="1" applyBorder="1" applyAlignment="1">
      <alignment horizontal="center"/>
    </xf>
    <xf numFmtId="1" fontId="9" fillId="5" borderId="97" xfId="0" applyNumberFormat="1" applyFont="1" applyFill="1" applyBorder="1" applyAlignment="1">
      <alignment horizontal="center"/>
    </xf>
    <xf numFmtId="0" fontId="2" fillId="5" borderId="48" xfId="0" applyNumberFormat="1" applyFont="1" applyFill="1" applyBorder="1" applyAlignment="1">
      <alignment horizontal="center"/>
    </xf>
    <xf numFmtId="49" fontId="2" fillId="5" borderId="20" xfId="0" applyNumberFormat="1" applyFont="1" applyFill="1" applyBorder="1" applyAlignment="1">
      <alignment horizontal="center"/>
    </xf>
    <xf numFmtId="1" fontId="9" fillId="5" borderId="48" xfId="0" applyNumberFormat="1" applyFont="1" applyFill="1" applyBorder="1" applyAlignment="1">
      <alignment horizontal="center"/>
    </xf>
    <xf numFmtId="0" fontId="2" fillId="5" borderId="99" xfId="0" applyNumberFormat="1" applyFont="1" applyFill="1" applyBorder="1" applyAlignment="1">
      <alignment horizontal="center"/>
    </xf>
    <xf numFmtId="49" fontId="2" fillId="5" borderId="99" xfId="0" applyNumberFormat="1" applyFont="1" applyFill="1" applyBorder="1" applyAlignment="1">
      <alignment horizontal="center"/>
    </xf>
    <xf numFmtId="0" fontId="2" fillId="0" borderId="28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2" fillId="0" borderId="9" xfId="0" applyFont="1" applyFill="1" applyBorder="1" applyAlignment="1">
      <alignment horizontal="right" wrapText="1"/>
    </xf>
    <xf numFmtId="0" fontId="2" fillId="6" borderId="60" xfId="0" applyFont="1" applyFill="1" applyBorder="1" applyAlignment="1">
      <alignment horizontal="center"/>
    </xf>
    <xf numFmtId="0" fontId="2" fillId="6" borderId="5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left" vertical="center" wrapText="1"/>
    </xf>
    <xf numFmtId="0" fontId="3" fillId="6" borderId="3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0" fontId="52" fillId="8" borderId="3" xfId="0" applyNumberFormat="1" applyFont="1" applyFill="1" applyBorder="1" applyAlignment="1">
      <alignment horizontal="center" vertical="center"/>
    </xf>
    <xf numFmtId="49" fontId="52" fillId="8" borderId="3" xfId="0" applyNumberFormat="1" applyFont="1" applyFill="1" applyBorder="1" applyAlignment="1">
      <alignment horizontal="center" vertical="center"/>
    </xf>
    <xf numFmtId="0" fontId="3" fillId="0" borderId="34" xfId="0" applyNumberFormat="1" applyFont="1" applyFill="1" applyBorder="1" applyAlignment="1">
      <alignment horizontal="center"/>
    </xf>
    <xf numFmtId="49" fontId="3" fillId="0" borderId="103" xfId="0" applyNumberFormat="1" applyFont="1" applyFill="1" applyBorder="1" applyAlignment="1">
      <alignment horizontal="center" vertical="center"/>
    </xf>
    <xf numFmtId="0" fontId="3" fillId="10" borderId="34" xfId="0" applyFont="1" applyFill="1" applyBorder="1" applyAlignment="1">
      <alignment horizontal="center" vertical="center"/>
    </xf>
    <xf numFmtId="0" fontId="2" fillId="0" borderId="96" xfId="0" applyNumberFormat="1" applyFont="1" applyFill="1" applyBorder="1" applyAlignment="1">
      <alignment horizontal="center" vertical="center"/>
    </xf>
    <xf numFmtId="49" fontId="2" fillId="0" borderId="59" xfId="0" applyNumberFormat="1" applyFont="1" applyFill="1" applyBorder="1" applyAlignment="1">
      <alignment horizontal="center" vertical="center"/>
    </xf>
    <xf numFmtId="0" fontId="52" fillId="0" borderId="23" xfId="0" applyNumberFormat="1" applyFont="1" applyFill="1" applyBorder="1" applyAlignment="1">
      <alignment horizontal="center" vertical="center"/>
    </xf>
    <xf numFmtId="49" fontId="52" fillId="0" borderId="22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6" fillId="0" borderId="62" xfId="0" applyFont="1" applyFill="1" applyBorder="1" applyAlignment="1">
      <alignment horizontal="center" vertical="center" wrapText="1"/>
    </xf>
    <xf numFmtId="0" fontId="6" fillId="0" borderId="89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center"/>
    </xf>
    <xf numFmtId="0" fontId="3" fillId="0" borderId="115" xfId="0" applyNumberFormat="1" applyFont="1" applyFill="1" applyBorder="1" applyAlignment="1">
      <alignment horizontal="center"/>
    </xf>
    <xf numFmtId="49" fontId="3" fillId="0" borderId="116" xfId="0" applyNumberFormat="1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2" fillId="0" borderId="65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2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57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3" fillId="0" borderId="39" xfId="0" applyNumberFormat="1" applyFont="1" applyFill="1" applyBorder="1" applyAlignment="1">
      <alignment horizontal="center" vertical="center"/>
    </xf>
    <xf numFmtId="1" fontId="2" fillId="2" borderId="93" xfId="0" applyNumberFormat="1" applyFont="1" applyFill="1" applyBorder="1" applyAlignment="1">
      <alignment horizontal="center"/>
    </xf>
    <xf numFmtId="1" fontId="2" fillId="2" borderId="61" xfId="0" applyNumberFormat="1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/>
    </xf>
    <xf numFmtId="0" fontId="2" fillId="0" borderId="6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" fontId="3" fillId="2" borderId="53" xfId="0" applyNumberFormat="1" applyFont="1" applyFill="1" applyBorder="1" applyAlignment="1">
      <alignment horizontal="center"/>
    </xf>
    <xf numFmtId="49" fontId="3" fillId="2" borderId="54" xfId="0" applyNumberFormat="1" applyFont="1" applyFill="1" applyBorder="1" applyAlignment="1">
      <alignment horizontal="center"/>
    </xf>
    <xf numFmtId="0" fontId="2" fillId="2" borderId="93" xfId="0" applyFont="1" applyFill="1" applyBorder="1" applyAlignment="1">
      <alignment horizontal="center"/>
    </xf>
    <xf numFmtId="0" fontId="2" fillId="4" borderId="60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5" fillId="0" borderId="60" xfId="0" applyFont="1" applyFill="1" applyBorder="1" applyAlignment="1">
      <alignment horizontal="center"/>
    </xf>
    <xf numFmtId="0" fontId="5" fillId="0" borderId="52" xfId="0" applyFont="1" applyFill="1" applyBorder="1" applyAlignment="1">
      <alignment horizontal="center"/>
    </xf>
    <xf numFmtId="0" fontId="3" fillId="0" borderId="31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1" fontId="2" fillId="2" borderId="53" xfId="0" applyNumberFormat="1" applyFont="1" applyFill="1" applyBorder="1" applyAlignment="1">
      <alignment horizontal="center"/>
    </xf>
    <xf numFmtId="1" fontId="2" fillId="2" borderId="105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/>
    </xf>
    <xf numFmtId="1" fontId="2" fillId="2" borderId="70" xfId="0" applyNumberFormat="1" applyFont="1" applyFill="1" applyBorder="1" applyAlignment="1">
      <alignment horizontal="center"/>
    </xf>
    <xf numFmtId="0" fontId="2" fillId="0" borderId="60" xfId="0" applyFont="1" applyFill="1" applyBorder="1" applyAlignment="1">
      <alignment horizontal="center"/>
    </xf>
    <xf numFmtId="0" fontId="5" fillId="0" borderId="101" xfId="0" applyFont="1" applyFill="1" applyBorder="1" applyAlignment="1">
      <alignment horizontal="center"/>
    </xf>
    <xf numFmtId="0" fontId="3" fillId="2" borderId="37" xfId="0" applyNumberFormat="1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/>
    </xf>
    <xf numFmtId="0" fontId="2" fillId="0" borderId="48" xfId="0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3" fillId="2" borderId="55" xfId="0" applyNumberFormat="1" applyFont="1" applyFill="1" applyBorder="1" applyAlignment="1">
      <alignment horizontal="center"/>
    </xf>
    <xf numFmtId="49" fontId="3" fillId="2" borderId="105" xfId="0" applyNumberFormat="1" applyFont="1" applyFill="1" applyBorder="1" applyAlignment="1">
      <alignment horizontal="center"/>
    </xf>
    <xf numFmtId="0" fontId="2" fillId="0" borderId="36" xfId="0" applyFont="1" applyFill="1" applyBorder="1" applyAlignment="1">
      <alignment horizontal="right"/>
    </xf>
    <xf numFmtId="0" fontId="2" fillId="0" borderId="70" xfId="0" applyFont="1" applyFill="1" applyBorder="1" applyAlignment="1">
      <alignment horizontal="right"/>
    </xf>
    <xf numFmtId="0" fontId="3" fillId="0" borderId="23" xfId="0" applyFont="1" applyFill="1" applyBorder="1" applyAlignment="1">
      <alignment horizontal="left"/>
    </xf>
    <xf numFmtId="0" fontId="35" fillId="0" borderId="34" xfId="0" applyFont="1" applyFill="1" applyBorder="1" applyAlignment="1">
      <alignment horizontal="left"/>
    </xf>
    <xf numFmtId="0" fontId="35" fillId="0" borderId="22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right"/>
    </xf>
    <xf numFmtId="0" fontId="2" fillId="0" borderId="48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center"/>
    </xf>
    <xf numFmtId="0" fontId="2" fillId="0" borderId="117" xfId="0" applyFont="1" applyFill="1" applyBorder="1" applyAlignment="1">
      <alignment horizontal="right"/>
    </xf>
    <xf numFmtId="0" fontId="2" fillId="0" borderId="101" xfId="0" applyFont="1" applyFill="1" applyBorder="1" applyAlignment="1">
      <alignment horizontal="right"/>
    </xf>
    <xf numFmtId="0" fontId="2" fillId="0" borderId="102" xfId="0" applyFont="1" applyFill="1" applyBorder="1" applyAlignment="1">
      <alignment horizontal="right"/>
    </xf>
    <xf numFmtId="1" fontId="3" fillId="2" borderId="54" xfId="0" applyNumberFormat="1" applyFont="1" applyFill="1" applyBorder="1" applyAlignment="1">
      <alignment horizontal="center"/>
    </xf>
    <xf numFmtId="0" fontId="3" fillId="9" borderId="3" xfId="0" applyNumberFormat="1" applyFont="1" applyFill="1" applyBorder="1" applyAlignment="1">
      <alignment horizontal="center" vertical="center"/>
    </xf>
    <xf numFmtId="49" fontId="3" fillId="9" borderId="3" xfId="0" applyNumberFormat="1" applyFont="1" applyFill="1" applyBorder="1" applyAlignment="1">
      <alignment horizontal="center" vertical="center"/>
    </xf>
    <xf numFmtId="1" fontId="2" fillId="2" borderId="96" xfId="0" applyNumberFormat="1" applyFont="1" applyFill="1" applyBorder="1" applyAlignment="1">
      <alignment horizontal="center" vertical="center"/>
    </xf>
    <xf numFmtId="1" fontId="2" fillId="2" borderId="97" xfId="0" applyNumberFormat="1" applyFont="1" applyFill="1" applyBorder="1" applyAlignment="1">
      <alignment horizontal="center" vertical="center"/>
    </xf>
    <xf numFmtId="0" fontId="2" fillId="0" borderId="99" xfId="0" applyNumberFormat="1" applyFont="1" applyFill="1" applyBorder="1" applyAlignment="1">
      <alignment horizontal="center" vertical="center"/>
    </xf>
    <xf numFmtId="49" fontId="2" fillId="0" borderId="99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3" fillId="0" borderId="58" xfId="0" applyFont="1" applyBorder="1" applyAlignment="1">
      <alignment horizontal="center"/>
    </xf>
    <xf numFmtId="0" fontId="31" fillId="0" borderId="0" xfId="0" applyFont="1" applyFill="1" applyBorder="1" applyAlignment="1">
      <alignment horizontal="center" wrapText="1"/>
    </xf>
    <xf numFmtId="0" fontId="31" fillId="0" borderId="6" xfId="0" applyFont="1" applyFill="1" applyBorder="1" applyAlignment="1">
      <alignment horizontal="center" wrapText="1"/>
    </xf>
    <xf numFmtId="0" fontId="2" fillId="2" borderId="95" xfId="0" applyNumberFormat="1" applyFont="1" applyFill="1" applyBorder="1" applyAlignment="1">
      <alignment horizontal="center" vertical="center"/>
    </xf>
    <xf numFmtId="49" fontId="2" fillId="2" borderId="59" xfId="0" applyNumberFormat="1" applyFont="1" applyFill="1" applyBorder="1" applyAlignment="1">
      <alignment horizontal="center" vertical="center"/>
    </xf>
    <xf numFmtId="165" fontId="2" fillId="2" borderId="96" xfId="0" applyNumberFormat="1" applyFont="1" applyFill="1" applyBorder="1" applyAlignment="1">
      <alignment horizontal="center" vertical="center"/>
    </xf>
    <xf numFmtId="165" fontId="2" fillId="2" borderId="9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3" fillId="0" borderId="65" xfId="0" applyNumberFormat="1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9" borderId="64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  <xf numFmtId="0" fontId="5" fillId="0" borderId="64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 vertical="center"/>
    </xf>
    <xf numFmtId="0" fontId="48" fillId="0" borderId="39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48" fillId="0" borderId="11" xfId="0" applyFont="1" applyFill="1" applyBorder="1" applyAlignment="1">
      <alignment horizontal="center" vertical="center"/>
    </xf>
    <xf numFmtId="0" fontId="17" fillId="0" borderId="33" xfId="0" applyFont="1" applyBorder="1"/>
    <xf numFmtId="0" fontId="17" fillId="0" borderId="10" xfId="0" applyFont="1" applyBorder="1"/>
    <xf numFmtId="0" fontId="17" fillId="0" borderId="11" xfId="0" applyFont="1" applyBorder="1"/>
    <xf numFmtId="0" fontId="5" fillId="0" borderId="65" xfId="0" applyFont="1" applyFill="1" applyBorder="1" applyAlignment="1">
      <alignment horizontal="center"/>
    </xf>
    <xf numFmtId="0" fontId="48" fillId="0" borderId="103" xfId="0" applyFont="1" applyFill="1" applyBorder="1" applyAlignment="1">
      <alignment horizontal="center" vertical="center"/>
    </xf>
    <xf numFmtId="0" fontId="48" fillId="0" borderId="92" xfId="0" applyFont="1" applyFill="1" applyBorder="1" applyAlignment="1">
      <alignment horizontal="center" vertical="center"/>
    </xf>
    <xf numFmtId="0" fontId="48" fillId="0" borderId="33" xfId="0" applyFont="1" applyFill="1" applyBorder="1" applyAlignment="1">
      <alignment horizontal="center" vertical="center"/>
    </xf>
    <xf numFmtId="0" fontId="48" fillId="0" borderId="50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9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50" xfId="0" applyFont="1" applyFill="1" applyBorder="1" applyAlignment="1">
      <alignment horizontal="center" vertical="center"/>
    </xf>
    <xf numFmtId="0" fontId="7" fillId="2" borderId="118" xfId="0" applyFont="1" applyFill="1" applyBorder="1" applyAlignment="1">
      <alignment horizontal="center" vertical="center"/>
    </xf>
    <xf numFmtId="0" fontId="7" fillId="2" borderId="107" xfId="0" applyFont="1" applyFill="1" applyBorder="1" applyAlignment="1">
      <alignment horizontal="center" vertical="center"/>
    </xf>
    <xf numFmtId="0" fontId="7" fillId="2" borderId="122" xfId="0" applyFont="1" applyFill="1" applyBorder="1" applyAlignment="1">
      <alignment horizontal="center" vertical="center"/>
    </xf>
    <xf numFmtId="0" fontId="6" fillId="0" borderId="103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23" xfId="0" applyFont="1" applyFill="1" applyBorder="1" applyAlignment="1">
      <alignment horizontal="center" vertical="center" wrapText="1"/>
    </xf>
    <xf numFmtId="0" fontId="18" fillId="0" borderId="69" xfId="0" applyFont="1" applyFill="1" applyBorder="1" applyAlignment="1">
      <alignment horizontal="center" vertical="center" wrapText="1"/>
    </xf>
    <xf numFmtId="0" fontId="18" fillId="0" borderId="104" xfId="0" applyFont="1" applyFill="1" applyBorder="1" applyAlignment="1">
      <alignment horizontal="center" vertical="center" wrapText="1"/>
    </xf>
    <xf numFmtId="0" fontId="18" fillId="0" borderId="66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67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91" xfId="0" applyFont="1" applyFill="1" applyBorder="1" applyAlignment="1">
      <alignment horizontal="center" vertical="center" wrapText="1"/>
    </xf>
    <xf numFmtId="0" fontId="6" fillId="0" borderId="6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47" fillId="2" borderId="123" xfId="0" applyFont="1" applyFill="1" applyBorder="1" applyAlignment="1">
      <alignment horizontal="center"/>
    </xf>
    <xf numFmtId="0" fontId="47" fillId="2" borderId="69" xfId="0" applyFont="1" applyFill="1" applyBorder="1" applyAlignment="1">
      <alignment horizontal="center"/>
    </xf>
    <xf numFmtId="0" fontId="47" fillId="2" borderId="104" xfId="0" applyFont="1" applyFill="1" applyBorder="1" applyAlignment="1">
      <alignment horizontal="center"/>
    </xf>
    <xf numFmtId="0" fontId="7" fillId="0" borderId="123" xfId="0" applyFont="1" applyFill="1" applyBorder="1" applyAlignment="1">
      <alignment horizontal="center"/>
    </xf>
    <xf numFmtId="0" fontId="7" fillId="0" borderId="69" xfId="0" applyFont="1" applyFill="1" applyBorder="1" applyAlignment="1">
      <alignment horizontal="center"/>
    </xf>
    <xf numFmtId="0" fontId="33" fillId="0" borderId="9" xfId="0" applyFont="1" applyBorder="1" applyAlignment="1">
      <alignment horizontal="center" vertical="center" textRotation="90"/>
    </xf>
    <xf numFmtId="0" fontId="33" fillId="0" borderId="6" xfId="0" applyFont="1" applyBorder="1" applyAlignment="1">
      <alignment horizontal="center" vertical="center" textRotation="90"/>
    </xf>
    <xf numFmtId="0" fontId="33" fillId="0" borderId="86" xfId="0" applyFont="1" applyBorder="1" applyAlignment="1">
      <alignment horizontal="center" vertical="center" textRotation="90"/>
    </xf>
    <xf numFmtId="0" fontId="33" fillId="0" borderId="16" xfId="0" applyFont="1" applyBorder="1" applyAlignment="1">
      <alignment horizontal="center" vertical="center" textRotation="90"/>
    </xf>
    <xf numFmtId="0" fontId="33" fillId="0" borderId="57" xfId="0" applyFont="1" applyBorder="1" applyAlignment="1">
      <alignment horizontal="center" vertical="center" textRotation="90"/>
    </xf>
    <xf numFmtId="0" fontId="9" fillId="0" borderId="28" xfId="0" applyFont="1" applyFill="1" applyBorder="1" applyAlignment="1">
      <alignment horizontal="center" vertical="center" textRotation="90"/>
    </xf>
    <xf numFmtId="0" fontId="9" fillId="0" borderId="4" xfId="0" applyFont="1" applyFill="1" applyBorder="1" applyAlignment="1">
      <alignment horizontal="center" vertical="center" textRotation="90"/>
    </xf>
    <xf numFmtId="0" fontId="9" fillId="0" borderId="72" xfId="0" applyFont="1" applyFill="1" applyBorder="1" applyAlignment="1">
      <alignment horizontal="center" vertical="center" textRotation="90"/>
    </xf>
    <xf numFmtId="0" fontId="9" fillId="0" borderId="8" xfId="0" applyFont="1" applyFill="1" applyBorder="1" applyAlignment="1">
      <alignment horizontal="center" vertical="center" textRotation="90"/>
    </xf>
    <xf numFmtId="0" fontId="9" fillId="0" borderId="0" xfId="0" applyFont="1" applyFill="1" applyBorder="1" applyAlignment="1">
      <alignment horizontal="center" vertical="center" textRotation="90"/>
    </xf>
    <xf numFmtId="0" fontId="9" fillId="0" borderId="17" xfId="0" applyFont="1" applyFill="1" applyBorder="1" applyAlignment="1">
      <alignment horizontal="center" vertical="center" textRotation="90"/>
    </xf>
    <xf numFmtId="0" fontId="9" fillId="0" borderId="33" xfId="0" applyFont="1" applyFill="1" applyBorder="1" applyAlignment="1">
      <alignment horizontal="center" vertical="center" textRotation="90"/>
    </xf>
    <xf numFmtId="0" fontId="9" fillId="0" borderId="10" xfId="0" applyFont="1" applyFill="1" applyBorder="1" applyAlignment="1">
      <alignment horizontal="center" vertical="center" textRotation="90"/>
    </xf>
    <xf numFmtId="0" fontId="9" fillId="0" borderId="50" xfId="0" applyFont="1" applyFill="1" applyBorder="1" applyAlignment="1">
      <alignment horizontal="center" vertical="center" textRotation="90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7" fillId="0" borderId="118" xfId="0" applyFont="1" applyFill="1" applyBorder="1" applyAlignment="1">
      <alignment horizontal="center" vertical="center"/>
    </xf>
    <xf numFmtId="0" fontId="7" fillId="0" borderId="107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5" xfId="0" applyFont="1" applyFill="1" applyBorder="1" applyAlignment="1">
      <alignment horizontal="center"/>
    </xf>
    <xf numFmtId="0" fontId="7" fillId="2" borderId="106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9" borderId="3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2" fontId="31" fillId="0" borderId="8" xfId="0" applyNumberFormat="1" applyFont="1" applyFill="1" applyBorder="1" applyAlignment="1">
      <alignment horizontal="center" vertical="center"/>
    </xf>
    <xf numFmtId="2" fontId="31" fillId="0" borderId="0" xfId="0" applyNumberFormat="1" applyFont="1" applyFill="1" applyBorder="1" applyAlignment="1">
      <alignment horizontal="center" vertical="center"/>
    </xf>
    <xf numFmtId="2" fontId="31" fillId="0" borderId="6" xfId="0" applyNumberFormat="1" applyFont="1" applyFill="1" applyBorder="1" applyAlignment="1">
      <alignment horizontal="center" vertical="center"/>
    </xf>
    <xf numFmtId="49" fontId="3" fillId="0" borderId="65" xfId="0" applyNumberFormat="1" applyFont="1" applyFill="1" applyBorder="1" applyAlignment="1">
      <alignment horizontal="center"/>
    </xf>
    <xf numFmtId="0" fontId="2" fillId="0" borderId="120" xfId="0" applyNumberFormat="1" applyFont="1" applyFill="1" applyBorder="1" applyAlignment="1">
      <alignment horizontal="center"/>
    </xf>
    <xf numFmtId="49" fontId="2" fillId="0" borderId="121" xfId="0" applyNumberFormat="1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 vertical="center"/>
    </xf>
    <xf numFmtId="49" fontId="2" fillId="0" borderId="120" xfId="0" applyNumberFormat="1" applyFont="1" applyFill="1" applyBorder="1" applyAlignment="1">
      <alignment horizontal="center"/>
    </xf>
    <xf numFmtId="0" fontId="2" fillId="0" borderId="81" xfId="0" applyNumberFormat="1" applyFont="1" applyFill="1" applyBorder="1" applyAlignment="1">
      <alignment horizontal="center"/>
    </xf>
    <xf numFmtId="49" fontId="16" fillId="0" borderId="82" xfId="0" applyNumberFormat="1" applyFont="1" applyBorder="1" applyAlignment="1">
      <alignment horizontal="center"/>
    </xf>
    <xf numFmtId="49" fontId="3" fillId="10" borderId="65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1" fontId="2" fillId="2" borderId="95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3" fillId="10" borderId="6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5" fillId="0" borderId="36" xfId="0" applyFont="1" applyFill="1" applyBorder="1" applyAlignment="1">
      <alignment horizontal="left"/>
    </xf>
    <xf numFmtId="0" fontId="35" fillId="0" borderId="27" xfId="0" applyFont="1" applyFill="1" applyBorder="1" applyAlignment="1">
      <alignment horizontal="left"/>
    </xf>
    <xf numFmtId="0" fontId="2" fillId="2" borderId="93" xfId="0" applyNumberFormat="1" applyFont="1" applyFill="1" applyBorder="1" applyAlignment="1">
      <alignment horizontal="center"/>
    </xf>
    <xf numFmtId="49" fontId="2" fillId="2" borderId="61" xfId="0" applyNumberFormat="1" applyFont="1" applyFill="1" applyBorder="1" applyAlignment="1">
      <alignment horizontal="center"/>
    </xf>
    <xf numFmtId="49" fontId="2" fillId="2" borderId="105" xfId="0" applyNumberFormat="1" applyFont="1" applyFill="1" applyBorder="1" applyAlignment="1">
      <alignment horizontal="center"/>
    </xf>
    <xf numFmtId="0" fontId="2" fillId="2" borderId="80" xfId="0" applyFont="1" applyFill="1" applyBorder="1" applyAlignment="1">
      <alignment horizontal="center"/>
    </xf>
    <xf numFmtId="0" fontId="2" fillId="4" borderId="71" xfId="0" applyFont="1" applyFill="1" applyBorder="1" applyAlignment="1">
      <alignment horizontal="center"/>
    </xf>
    <xf numFmtId="0" fontId="2" fillId="4" borderId="70" xfId="0" applyFont="1" applyFill="1" applyBorder="1" applyAlignment="1">
      <alignment horizontal="center"/>
    </xf>
    <xf numFmtId="0" fontId="2" fillId="2" borderId="8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0" borderId="98" xfId="0" applyNumberFormat="1" applyFont="1" applyFill="1" applyBorder="1" applyAlignment="1">
      <alignment horizontal="center" vertical="center"/>
    </xf>
    <xf numFmtId="165" fontId="2" fillId="2" borderId="95" xfId="0" applyNumberFormat="1" applyFont="1" applyFill="1" applyBorder="1" applyAlignment="1">
      <alignment horizontal="center" vertical="center"/>
    </xf>
    <xf numFmtId="165" fontId="2" fillId="2" borderId="58" xfId="0" applyNumberFormat="1" applyFont="1" applyFill="1" applyBorder="1" applyAlignment="1">
      <alignment horizontal="center" vertical="center"/>
    </xf>
    <xf numFmtId="0" fontId="2" fillId="2" borderId="96" xfId="0" applyFont="1" applyFill="1" applyBorder="1" applyAlignment="1">
      <alignment horizontal="center" vertical="center"/>
    </xf>
    <xf numFmtId="0" fontId="2" fillId="2" borderId="97" xfId="0" applyFont="1" applyFill="1" applyBorder="1" applyAlignment="1">
      <alignment horizontal="center" vertical="center"/>
    </xf>
    <xf numFmtId="49" fontId="2" fillId="0" borderId="113" xfId="0" applyNumberFormat="1" applyFont="1" applyFill="1" applyBorder="1" applyAlignment="1">
      <alignment horizontal="center" vertical="center"/>
    </xf>
    <xf numFmtId="49" fontId="3" fillId="0" borderId="64" xfId="0" applyNumberFormat="1" applyFont="1" applyFill="1" applyBorder="1" applyAlignment="1">
      <alignment horizontal="center"/>
    </xf>
    <xf numFmtId="49" fontId="2" fillId="2" borderId="58" xfId="0" applyNumberFormat="1" applyFont="1" applyFill="1" applyBorder="1" applyAlignment="1">
      <alignment horizontal="center" vertical="center"/>
    </xf>
    <xf numFmtId="0" fontId="3" fillId="0" borderId="81" xfId="0" applyNumberFormat="1" applyFont="1" applyFill="1" applyBorder="1" applyAlignment="1">
      <alignment horizontal="center"/>
    </xf>
    <xf numFmtId="0" fontId="3" fillId="0" borderId="82" xfId="0" applyNumberFormat="1" applyFont="1" applyFill="1" applyBorder="1" applyAlignment="1">
      <alignment horizontal="center"/>
    </xf>
    <xf numFmtId="0" fontId="3" fillId="0" borderId="65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 vertical="center"/>
    </xf>
    <xf numFmtId="0" fontId="3" fillId="10" borderId="65" xfId="0" applyFont="1" applyFill="1" applyBorder="1" applyAlignment="1">
      <alignment horizontal="center" vertical="center"/>
    </xf>
    <xf numFmtId="49" fontId="3" fillId="9" borderId="65" xfId="0" applyNumberFormat="1" applyFont="1" applyFill="1" applyBorder="1" applyAlignment="1">
      <alignment horizontal="center" vertical="center"/>
    </xf>
    <xf numFmtId="0" fontId="2" fillId="0" borderId="124" xfId="0" applyNumberFormat="1" applyFont="1" applyFill="1" applyBorder="1" applyAlignment="1">
      <alignment horizontal="center"/>
    </xf>
    <xf numFmtId="49" fontId="2" fillId="0" borderId="124" xfId="0" applyNumberFormat="1" applyFont="1" applyFill="1" applyBorder="1" applyAlignment="1">
      <alignment horizontal="center"/>
    </xf>
    <xf numFmtId="49" fontId="16" fillId="0" borderId="81" xfId="0" applyNumberFormat="1" applyFont="1" applyBorder="1" applyAlignment="1">
      <alignment horizontal="center"/>
    </xf>
    <xf numFmtId="1" fontId="2" fillId="2" borderId="27" xfId="0" applyNumberFormat="1" applyFont="1" applyFill="1" applyBorder="1" applyAlignment="1">
      <alignment horizontal="center"/>
    </xf>
    <xf numFmtId="1" fontId="2" fillId="2" borderId="54" xfId="0" applyNumberFormat="1" applyFont="1" applyFill="1" applyBorder="1" applyAlignment="1">
      <alignment horizontal="center"/>
    </xf>
    <xf numFmtId="49" fontId="3" fillId="10" borderId="23" xfId="0" applyNumberFormat="1" applyFont="1" applyFill="1" applyBorder="1" applyAlignment="1">
      <alignment horizontal="center" vertical="center"/>
    </xf>
    <xf numFmtId="49" fontId="2" fillId="0" borderId="125" xfId="0" applyNumberFormat="1" applyFont="1" applyFill="1" applyBorder="1" applyAlignment="1">
      <alignment horizontal="center"/>
    </xf>
    <xf numFmtId="49" fontId="3" fillId="0" borderId="90" xfId="0" applyNumberFormat="1" applyFont="1" applyFill="1" applyBorder="1" applyAlignment="1">
      <alignment horizontal="center" vertical="center"/>
    </xf>
    <xf numFmtId="0" fontId="2" fillId="0" borderId="126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2" fillId="2" borderId="81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2" fillId="0" borderId="37" xfId="0" applyNumberFormat="1" applyFont="1" applyFill="1" applyBorder="1" applyAlignment="1">
      <alignment horizontal="center" vertical="center"/>
    </xf>
    <xf numFmtId="0" fontId="3" fillId="0" borderId="70" xfId="0" applyNumberFormat="1" applyFont="1" applyFill="1" applyBorder="1" applyAlignment="1">
      <alignment horizontal="center"/>
    </xf>
    <xf numFmtId="0" fontId="25" fillId="2" borderId="23" xfId="0" applyFont="1" applyFill="1" applyBorder="1" applyAlignment="1">
      <alignment horizontal="center"/>
    </xf>
    <xf numFmtId="0" fontId="25" fillId="2" borderId="22" xfId="0" applyFont="1" applyFill="1" applyBorder="1" applyAlignment="1">
      <alignment horizontal="center"/>
    </xf>
    <xf numFmtId="0" fontId="2" fillId="0" borderId="119" xfId="0" applyNumberFormat="1" applyFont="1" applyFill="1" applyBorder="1" applyAlignment="1">
      <alignment horizontal="center"/>
    </xf>
    <xf numFmtId="1" fontId="3" fillId="0" borderId="31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/>
    </xf>
    <xf numFmtId="0" fontId="3" fillId="0" borderId="64" xfId="0" applyNumberFormat="1" applyFont="1" applyFill="1" applyBorder="1" applyAlignment="1">
      <alignment horizontal="center"/>
    </xf>
    <xf numFmtId="0" fontId="3" fillId="9" borderId="22" xfId="0" applyNumberFormat="1" applyFont="1" applyFill="1" applyBorder="1" applyAlignment="1">
      <alignment horizontal="center" vertical="center"/>
    </xf>
    <xf numFmtId="1" fontId="2" fillId="2" borderId="58" xfId="0" applyNumberFormat="1" applyFont="1" applyFill="1" applyBorder="1" applyAlignment="1">
      <alignment horizontal="center" vertical="center"/>
    </xf>
    <xf numFmtId="49" fontId="3" fillId="0" borderId="114" xfId="0" applyNumberFormat="1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0" borderId="9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right" vertical="center"/>
    </xf>
    <xf numFmtId="0" fontId="3" fillId="0" borderId="34" xfId="0" applyFont="1" applyFill="1" applyBorder="1" applyAlignment="1">
      <alignment horizontal="right" vertical="center"/>
    </xf>
    <xf numFmtId="0" fontId="3" fillId="0" borderId="35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29" fillId="0" borderId="0" xfId="0" applyFont="1" applyAlignment="1">
      <alignment horizontal="right"/>
    </xf>
    <xf numFmtId="0" fontId="35" fillId="0" borderId="80" xfId="0" applyFont="1" applyFill="1" applyBorder="1" applyAlignment="1">
      <alignment horizontal="center"/>
    </xf>
    <xf numFmtId="0" fontId="35" fillId="0" borderId="81" xfId="0" applyFont="1" applyFill="1" applyBorder="1" applyAlignment="1">
      <alignment horizontal="center"/>
    </xf>
    <xf numFmtId="0" fontId="35" fillId="0" borderId="71" xfId="0" applyFont="1" applyFill="1" applyBorder="1" applyAlignment="1">
      <alignment horizontal="center"/>
    </xf>
    <xf numFmtId="0" fontId="3" fillId="0" borderId="80" xfId="0" applyFont="1" applyFill="1" applyBorder="1" applyAlignment="1">
      <alignment horizontal="center"/>
    </xf>
    <xf numFmtId="0" fontId="3" fillId="0" borderId="81" xfId="0" applyFont="1" applyFill="1" applyBorder="1" applyAlignment="1">
      <alignment horizontal="center"/>
    </xf>
    <xf numFmtId="0" fontId="3" fillId="0" borderId="71" xfId="0" applyFont="1" applyFill="1" applyBorder="1" applyAlignment="1">
      <alignment horizontal="center"/>
    </xf>
    <xf numFmtId="1" fontId="2" fillId="2" borderId="81" xfId="0" applyNumberFormat="1" applyFont="1" applyFill="1" applyBorder="1" applyAlignment="1">
      <alignment horizontal="center"/>
    </xf>
    <xf numFmtId="1" fontId="2" fillId="2" borderId="82" xfId="0" applyNumberFormat="1" applyFont="1" applyFill="1" applyBorder="1" applyAlignment="1">
      <alignment horizontal="center"/>
    </xf>
    <xf numFmtId="1" fontId="2" fillId="2" borderId="80" xfId="0" applyNumberFormat="1" applyFont="1" applyFill="1" applyBorder="1" applyAlignment="1">
      <alignment horizontal="center"/>
    </xf>
    <xf numFmtId="49" fontId="2" fillId="2" borderId="81" xfId="0" applyNumberFormat="1" applyFont="1" applyFill="1" applyBorder="1" applyAlignment="1">
      <alignment horizontal="center"/>
    </xf>
    <xf numFmtId="49" fontId="3" fillId="0" borderId="38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8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2" fillId="0" borderId="123" xfId="0" applyNumberFormat="1" applyFont="1" applyFill="1" applyBorder="1" applyAlignment="1">
      <alignment horizontal="center"/>
    </xf>
    <xf numFmtId="49" fontId="16" fillId="0" borderId="69" xfId="0" applyNumberFormat="1" applyFont="1" applyBorder="1" applyAlignment="1">
      <alignment horizontal="center"/>
    </xf>
    <xf numFmtId="1" fontId="2" fillId="2" borderId="60" xfId="0" applyNumberFormat="1" applyFont="1" applyFill="1" applyBorder="1" applyAlignment="1">
      <alignment horizontal="center"/>
    </xf>
    <xf numFmtId="1" fontId="2" fillId="2" borderId="28" xfId="0" applyNumberFormat="1" applyFont="1" applyFill="1" applyBorder="1" applyAlignment="1">
      <alignment horizontal="center"/>
    </xf>
    <xf numFmtId="1" fontId="2" fillId="2" borderId="72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3" fillId="0" borderId="64" xfId="0" applyNumberFormat="1" applyFont="1" applyFill="1" applyBorder="1" applyAlignment="1">
      <alignment horizontal="center" vertical="center"/>
    </xf>
    <xf numFmtId="49" fontId="3" fillId="0" borderId="88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textRotation="90"/>
    </xf>
    <xf numFmtId="0" fontId="7" fillId="0" borderId="8" xfId="0" applyFont="1" applyFill="1" applyBorder="1" applyAlignment="1">
      <alignment horizontal="center" textRotation="90"/>
    </xf>
    <xf numFmtId="0" fontId="19" fillId="0" borderId="0" xfId="0" applyFont="1" applyFill="1" applyBorder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91440</xdr:colOff>
      <xdr:row>109</xdr:row>
      <xdr:rowOff>137160</xdr:rowOff>
    </xdr:from>
    <xdr:to>
      <xdr:col>48</xdr:col>
      <xdr:colOff>165366</xdr:colOff>
      <xdr:row>113</xdr:row>
      <xdr:rowOff>96683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2B4EA46-7E8B-434D-A915-955A18901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16497300"/>
          <a:ext cx="1597926" cy="7367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99060</xdr:colOff>
      <xdr:row>105</xdr:row>
      <xdr:rowOff>45720</xdr:rowOff>
    </xdr:from>
    <xdr:to>
      <xdr:col>48</xdr:col>
      <xdr:colOff>3441</xdr:colOff>
      <xdr:row>109</xdr:row>
      <xdr:rowOff>50963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ADFC61-8068-4D62-94D1-C3B8446CF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960" y="15034260"/>
          <a:ext cx="1597926" cy="7367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91440</xdr:colOff>
      <xdr:row>96</xdr:row>
      <xdr:rowOff>53340</xdr:rowOff>
    </xdr:from>
    <xdr:to>
      <xdr:col>46</xdr:col>
      <xdr:colOff>35826</xdr:colOff>
      <xdr:row>100</xdr:row>
      <xdr:rowOff>119543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1384604-40EA-45DB-97E8-0580BEADB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13708380"/>
          <a:ext cx="1597926" cy="7367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68580</xdr:colOff>
      <xdr:row>97</xdr:row>
      <xdr:rowOff>114300</xdr:rowOff>
    </xdr:from>
    <xdr:to>
      <xdr:col>41</xdr:col>
      <xdr:colOff>51066</xdr:colOff>
      <xdr:row>101</xdr:row>
      <xdr:rowOff>180503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CCC6D6E-41CC-4F71-B1DC-09B17131B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4740" y="13578840"/>
          <a:ext cx="1597926" cy="736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T188"/>
  <sheetViews>
    <sheetView topLeftCell="D70" zoomScaleNormal="100" zoomScaleSheetLayoutView="100" workbookViewId="0">
      <selection activeCell="D98" sqref="D98:F99"/>
    </sheetView>
  </sheetViews>
  <sheetFormatPr defaultColWidth="9.140625" defaultRowHeight="12.75"/>
  <cols>
    <col min="1" max="1" width="2" style="75" hidden="1" customWidth="1"/>
    <col min="2" max="2" width="1.42578125" style="75" hidden="1" customWidth="1"/>
    <col min="3" max="3" width="1.28515625" style="75" hidden="1" customWidth="1"/>
    <col min="4" max="4" width="1.7109375" style="137" customWidth="1"/>
    <col min="5" max="5" width="1.42578125" style="137" customWidth="1"/>
    <col min="6" max="6" width="4" style="137" customWidth="1"/>
    <col min="7" max="7" width="3.42578125" style="108" customWidth="1"/>
    <col min="8" max="8" width="2.5703125" style="108" customWidth="1"/>
    <col min="9" max="12" width="1.85546875" style="108" customWidth="1"/>
    <col min="13" max="13" width="1.7109375" style="108" customWidth="1"/>
    <col min="14" max="19" width="1.85546875" style="108" customWidth="1"/>
    <col min="20" max="20" width="2.140625" style="108" customWidth="1"/>
    <col min="21" max="21" width="1.85546875" style="108" customWidth="1"/>
    <col min="22" max="22" width="2.28515625" style="108" customWidth="1"/>
    <col min="23" max="24" width="1.85546875" style="108" customWidth="1"/>
    <col min="25" max="25" width="1.7109375" style="108" customWidth="1"/>
    <col min="26" max="27" width="1.85546875" style="108" customWidth="1"/>
    <col min="28" max="29" width="2.140625" style="108" customWidth="1"/>
    <col min="30" max="30" width="1.7109375" style="108" customWidth="1"/>
    <col min="31" max="31" width="1.85546875" style="108" customWidth="1"/>
    <col min="32" max="32" width="1.5703125" style="108" customWidth="1"/>
    <col min="33" max="33" width="1.85546875" style="108" customWidth="1"/>
    <col min="34" max="34" width="2.140625" style="108" customWidth="1"/>
    <col min="35" max="36" width="1.85546875" style="108" customWidth="1"/>
    <col min="37" max="38" width="2.7109375" style="108" customWidth="1"/>
    <col min="39" max="40" width="2.5703125" style="108" customWidth="1"/>
    <col min="41" max="41" width="2.42578125" style="108" customWidth="1"/>
    <col min="42" max="43" width="2.5703125" style="108" customWidth="1"/>
    <col min="44" max="45" width="2.28515625" style="108" customWidth="1"/>
    <col min="46" max="46" width="2.5703125" style="108" customWidth="1"/>
    <col min="47" max="48" width="2.42578125" style="108" customWidth="1"/>
    <col min="49" max="49" width="3" style="108" customWidth="1"/>
    <col min="50" max="50" width="2.42578125" style="108" customWidth="1"/>
    <col min="51" max="53" width="2.28515625" style="108" customWidth="1"/>
    <col min="54" max="58" width="2.28515625" style="112" customWidth="1"/>
    <col min="59" max="66" width="2.28515625" style="108" customWidth="1"/>
    <col min="67" max="67" width="2" style="108" hidden="1" customWidth="1"/>
    <col min="68" max="69" width="2.140625" style="108" customWidth="1"/>
    <col min="70" max="70" width="5.28515625" style="108" customWidth="1"/>
    <col min="71" max="71" width="4.7109375" style="108" customWidth="1"/>
    <col min="72" max="16384" width="9.140625" style="108"/>
  </cols>
  <sheetData>
    <row r="1" spans="1:71">
      <c r="D1" s="119"/>
      <c r="E1" s="276" t="s">
        <v>205</v>
      </c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7"/>
      <c r="BC1" s="107"/>
      <c r="BD1" s="107"/>
      <c r="BE1" s="107"/>
      <c r="BF1" s="107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</row>
    <row r="2" spans="1:71" ht="10.9" customHeight="1">
      <c r="D2" s="119"/>
      <c r="E2" s="120"/>
      <c r="F2" s="120"/>
      <c r="G2" s="61"/>
      <c r="H2" s="62"/>
      <c r="I2" s="62"/>
      <c r="J2" s="62"/>
      <c r="K2" s="62"/>
      <c r="L2" s="62"/>
      <c r="M2" s="62"/>
      <c r="N2" s="62"/>
      <c r="O2" s="62"/>
      <c r="P2" s="61"/>
      <c r="Q2" s="61"/>
      <c r="R2" s="38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7"/>
      <c r="BC2" s="107"/>
      <c r="BD2" s="107"/>
      <c r="BE2" s="107"/>
      <c r="BF2" s="107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</row>
    <row r="3" spans="1:71" ht="15">
      <c r="D3" s="119"/>
      <c r="E3" s="261" t="s">
        <v>202</v>
      </c>
      <c r="F3" s="262"/>
      <c r="G3" s="263"/>
      <c r="H3" s="263"/>
      <c r="I3" s="263"/>
      <c r="J3" s="263"/>
      <c r="K3" s="263"/>
      <c r="L3" s="263"/>
      <c r="M3" s="263"/>
      <c r="N3" s="263"/>
      <c r="O3" s="63"/>
      <c r="P3" s="63"/>
      <c r="Q3" s="61"/>
      <c r="R3" s="63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7"/>
      <c r="BC3" s="107"/>
      <c r="BD3" s="107"/>
      <c r="BE3" s="107"/>
      <c r="BF3" s="107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</row>
    <row r="4" spans="1:71" ht="12" customHeight="1">
      <c r="D4" s="119"/>
      <c r="E4" s="261" t="s">
        <v>203</v>
      </c>
      <c r="F4" s="262"/>
      <c r="G4" s="263"/>
      <c r="H4" s="263"/>
      <c r="I4" s="263"/>
      <c r="J4" s="263"/>
      <c r="K4" s="263"/>
      <c r="L4" s="263"/>
      <c r="M4" s="263"/>
      <c r="N4" s="263"/>
      <c r="O4" s="63"/>
      <c r="P4" s="63"/>
      <c r="Q4" s="61"/>
      <c r="R4" s="38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7"/>
      <c r="BC4" s="107"/>
      <c r="BD4" s="107"/>
      <c r="BE4" s="107"/>
      <c r="BF4" s="107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</row>
    <row r="5" spans="1:71" s="109" customFormat="1" ht="11.25" customHeight="1">
      <c r="A5" s="75"/>
      <c r="B5" s="75"/>
      <c r="C5" s="75"/>
      <c r="D5" s="357" t="s">
        <v>108</v>
      </c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  <c r="AL5" s="357"/>
      <c r="AM5" s="357"/>
      <c r="AN5" s="357"/>
      <c r="AO5" s="357"/>
      <c r="AP5" s="357"/>
      <c r="AQ5" s="357"/>
      <c r="AR5" s="357"/>
      <c r="AS5" s="357"/>
      <c r="AT5" s="357"/>
      <c r="AU5" s="357"/>
      <c r="AV5" s="357"/>
      <c r="AW5" s="357"/>
      <c r="AX5" s="357"/>
      <c r="AY5" s="357"/>
      <c r="AZ5" s="357"/>
      <c r="BA5" s="357"/>
      <c r="BB5" s="357"/>
      <c r="BC5" s="357"/>
      <c r="BD5" s="357"/>
      <c r="BE5" s="357"/>
      <c r="BF5" s="357"/>
      <c r="BG5" s="357"/>
      <c r="BH5" s="357"/>
      <c r="BI5" s="357"/>
      <c r="BJ5" s="357"/>
      <c r="BK5" s="357"/>
      <c r="BL5" s="357"/>
      <c r="BM5" s="357"/>
      <c r="BN5" s="357"/>
      <c r="BO5" s="357"/>
      <c r="BP5" s="357"/>
      <c r="BQ5" s="357"/>
    </row>
    <row r="6" spans="1:71" s="109" customFormat="1" ht="13.15" customHeight="1">
      <c r="A6" s="75"/>
      <c r="B6" s="75"/>
      <c r="C6" s="75"/>
      <c r="D6" s="357" t="s">
        <v>120</v>
      </c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7"/>
      <c r="AO6" s="357"/>
      <c r="AP6" s="357"/>
      <c r="AQ6" s="357"/>
      <c r="AR6" s="357"/>
      <c r="AS6" s="357"/>
      <c r="AT6" s="357"/>
      <c r="AU6" s="357"/>
      <c r="AV6" s="357"/>
      <c r="AW6" s="357"/>
      <c r="AX6" s="357"/>
      <c r="AY6" s="357"/>
      <c r="AZ6" s="357"/>
      <c r="BA6" s="357"/>
      <c r="BB6" s="357"/>
      <c r="BC6" s="357"/>
      <c r="BD6" s="357"/>
      <c r="BE6" s="357"/>
      <c r="BF6" s="357"/>
      <c r="BG6" s="357"/>
      <c r="BH6" s="357"/>
      <c r="BI6" s="357"/>
      <c r="BJ6" s="357"/>
      <c r="BK6" s="357"/>
      <c r="BL6" s="357"/>
      <c r="BM6" s="357"/>
      <c r="BN6" s="357"/>
      <c r="BO6" s="357"/>
      <c r="BP6" s="357"/>
      <c r="BQ6" s="357"/>
    </row>
    <row r="7" spans="1:71" ht="7.9" customHeight="1">
      <c r="D7" s="123"/>
      <c r="E7" s="124"/>
      <c r="F7" s="125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</row>
    <row r="8" spans="1:71" ht="12.75" customHeight="1">
      <c r="D8" s="126"/>
      <c r="E8" s="126"/>
      <c r="F8" s="120"/>
      <c r="G8" s="61"/>
      <c r="H8" s="61"/>
      <c r="I8" s="61"/>
      <c r="J8" s="61"/>
      <c r="K8" s="61"/>
      <c r="L8" s="61"/>
      <c r="M8" s="61"/>
      <c r="N8" s="61"/>
      <c r="O8" s="61"/>
      <c r="P8" s="62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360" t="s">
        <v>19</v>
      </c>
      <c r="AF8" s="360"/>
      <c r="AG8" s="360"/>
      <c r="AH8" s="360"/>
      <c r="AI8" s="360"/>
      <c r="AJ8" s="360"/>
      <c r="AK8" s="360"/>
      <c r="AL8" s="360"/>
      <c r="AM8" s="360"/>
      <c r="AN8" s="360"/>
      <c r="AO8" s="360"/>
      <c r="AP8" s="360"/>
      <c r="AQ8" s="63"/>
      <c r="AR8" s="63"/>
      <c r="AS8" s="63"/>
      <c r="AT8" s="63"/>
      <c r="AU8" s="63"/>
      <c r="AV8" s="63"/>
      <c r="AW8" s="63"/>
      <c r="AX8" s="63"/>
      <c r="AY8" s="63"/>
      <c r="AZ8" s="38"/>
      <c r="BA8" s="38"/>
      <c r="BB8" s="63"/>
      <c r="BC8" s="61"/>
      <c r="BD8" s="62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</row>
    <row r="9" spans="1:71" ht="9.75" customHeight="1">
      <c r="D9" s="121"/>
      <c r="E9" s="121"/>
      <c r="F9" s="121"/>
      <c r="G9" s="63"/>
      <c r="H9" s="63"/>
      <c r="I9" s="63"/>
      <c r="J9" s="63"/>
      <c r="K9" s="38"/>
      <c r="L9" s="38"/>
      <c r="M9" s="38"/>
      <c r="N9" s="38"/>
      <c r="O9" s="38"/>
      <c r="P9" s="38"/>
      <c r="Q9" s="38"/>
      <c r="R9" s="38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38"/>
      <c r="AF9" s="38"/>
      <c r="AG9" s="38"/>
      <c r="AH9" s="38"/>
      <c r="AI9" s="38"/>
      <c r="AJ9" s="38"/>
      <c r="AK9" s="38"/>
      <c r="AL9" s="38"/>
      <c r="AM9" s="38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67"/>
      <c r="AY9" s="67" t="s">
        <v>198</v>
      </c>
      <c r="AZ9" s="67"/>
      <c r="BA9" s="67"/>
      <c r="BB9" s="66"/>
      <c r="BG9" s="364" t="s">
        <v>197</v>
      </c>
      <c r="BH9" s="364"/>
      <c r="BI9" s="364"/>
      <c r="BJ9" s="364"/>
      <c r="BK9" s="364"/>
      <c r="BL9" s="364"/>
      <c r="BM9" s="364"/>
      <c r="BN9" s="364"/>
      <c r="BO9" s="364"/>
      <c r="BP9" s="364"/>
      <c r="BQ9" s="364"/>
      <c r="BR9" s="67"/>
    </row>
    <row r="10" spans="1:71" ht="12" customHeight="1">
      <c r="D10" s="121"/>
      <c r="E10" s="121"/>
      <c r="F10" s="121"/>
      <c r="G10" s="63"/>
      <c r="H10" s="63"/>
      <c r="I10" s="93"/>
      <c r="J10" s="63"/>
      <c r="K10" s="361" t="s">
        <v>70</v>
      </c>
      <c r="L10" s="361"/>
      <c r="M10" s="361"/>
      <c r="N10" s="361"/>
      <c r="O10" s="361"/>
      <c r="P10" s="361"/>
      <c r="Q10" s="361"/>
      <c r="R10" s="362" t="s">
        <v>71</v>
      </c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1" t="s">
        <v>72</v>
      </c>
      <c r="AE10" s="361"/>
      <c r="AF10" s="361"/>
      <c r="AG10" s="361"/>
      <c r="AH10" s="361"/>
      <c r="AI10" s="361"/>
      <c r="AJ10" s="361"/>
      <c r="AK10" s="362" t="s">
        <v>182</v>
      </c>
      <c r="AL10" s="362"/>
      <c r="AM10" s="362"/>
      <c r="AN10" s="362"/>
      <c r="AO10" s="362"/>
      <c r="AP10" s="362"/>
      <c r="AQ10" s="362"/>
      <c r="AR10" s="362"/>
      <c r="AS10" s="362"/>
      <c r="AT10" s="362"/>
      <c r="AU10" s="362"/>
      <c r="AV10" s="362"/>
      <c r="AW10" s="77"/>
      <c r="AX10" s="77"/>
      <c r="AY10" s="77"/>
      <c r="AZ10" s="65"/>
      <c r="BA10" s="65"/>
      <c r="BB10" s="66"/>
      <c r="BC10" s="67"/>
      <c r="BD10" s="67"/>
      <c r="BE10" s="67"/>
      <c r="BF10" s="67"/>
      <c r="BG10" s="67"/>
      <c r="BH10" s="363" t="s">
        <v>74</v>
      </c>
      <c r="BI10" s="363"/>
      <c r="BJ10" s="363"/>
      <c r="BK10" s="363"/>
      <c r="BL10" s="66"/>
      <c r="BM10" s="66"/>
      <c r="BN10" s="66"/>
      <c r="BO10" s="66"/>
      <c r="BP10" s="66"/>
      <c r="BQ10" s="67"/>
    </row>
    <row r="11" spans="1:71" ht="12" customHeight="1">
      <c r="D11" s="121"/>
      <c r="E11" s="121"/>
      <c r="F11" s="121"/>
      <c r="G11" s="63"/>
      <c r="H11" s="63"/>
      <c r="I11" s="93"/>
      <c r="J11" s="63"/>
      <c r="K11" s="38"/>
      <c r="L11" s="38"/>
      <c r="M11" s="38"/>
      <c r="N11" s="38"/>
      <c r="O11" s="94"/>
      <c r="P11" s="38"/>
      <c r="Q11" s="38"/>
      <c r="R11" s="363" t="s">
        <v>195</v>
      </c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77"/>
      <c r="AE11" s="38"/>
      <c r="AF11" s="38"/>
      <c r="AG11" s="38"/>
      <c r="AH11" s="38"/>
      <c r="AI11" s="38"/>
      <c r="AJ11" s="38"/>
      <c r="AK11" s="363" t="s">
        <v>73</v>
      </c>
      <c r="AL11" s="363"/>
      <c r="AM11" s="363"/>
      <c r="AN11" s="363"/>
      <c r="AO11" s="363"/>
      <c r="AP11" s="363"/>
      <c r="AQ11" s="363"/>
      <c r="AR11" s="363"/>
      <c r="AS11" s="363"/>
      <c r="AT11" s="363"/>
      <c r="AU11" s="363"/>
      <c r="AV11" s="363"/>
      <c r="AW11" s="77"/>
      <c r="AX11" s="77"/>
      <c r="AY11" s="67" t="s">
        <v>121</v>
      </c>
      <c r="AZ11" s="67"/>
      <c r="BA11" s="67"/>
      <c r="BB11" s="66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6"/>
      <c r="BN11" s="66"/>
      <c r="BO11" s="66"/>
      <c r="BP11" s="66"/>
      <c r="BQ11" s="67"/>
    </row>
    <row r="12" spans="1:71" ht="12" customHeight="1">
      <c r="D12" s="127"/>
      <c r="E12" s="127"/>
      <c r="F12" s="127"/>
      <c r="G12" s="38"/>
      <c r="H12" s="38"/>
      <c r="I12" s="38"/>
      <c r="J12" s="38"/>
      <c r="K12" s="38"/>
      <c r="L12" s="38"/>
      <c r="M12" s="38"/>
      <c r="N12" s="38"/>
      <c r="O12" s="38"/>
      <c r="P12" s="67"/>
      <c r="Q12" s="67"/>
      <c r="R12" s="64"/>
      <c r="S12" s="68"/>
      <c r="T12" s="92"/>
      <c r="U12" s="38" t="s">
        <v>139</v>
      </c>
      <c r="V12" s="38"/>
      <c r="W12" s="38"/>
      <c r="X12" s="38"/>
      <c r="Y12" s="38"/>
      <c r="Z12" s="67"/>
      <c r="AA12" s="67"/>
      <c r="AB12" s="64"/>
      <c r="AC12" s="68" t="s">
        <v>140</v>
      </c>
      <c r="AD12" s="111"/>
      <c r="AE12" s="111"/>
      <c r="AF12" s="111"/>
      <c r="AG12" s="111"/>
      <c r="AJ12" s="111"/>
      <c r="AK12" s="111"/>
      <c r="AL12" s="111"/>
      <c r="AO12" s="111"/>
      <c r="AP12" s="111"/>
      <c r="AQ12" s="111"/>
      <c r="AR12" s="111"/>
      <c r="AS12" s="111"/>
      <c r="AT12" s="63"/>
      <c r="AU12" s="63"/>
      <c r="AV12" s="63"/>
      <c r="AW12" s="38"/>
      <c r="AX12" s="68"/>
      <c r="AY12" s="68" t="s">
        <v>122</v>
      </c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</row>
    <row r="13" spans="1:71" ht="5.45" customHeight="1">
      <c r="D13" s="127"/>
      <c r="E13" s="127"/>
      <c r="F13" s="127"/>
      <c r="G13" s="38"/>
      <c r="H13" s="38"/>
      <c r="I13" s="38"/>
      <c r="J13" s="38"/>
      <c r="K13" s="38"/>
      <c r="L13" s="38"/>
      <c r="M13" s="38"/>
      <c r="N13" s="38"/>
      <c r="O13" s="38"/>
      <c r="P13" s="67"/>
      <c r="Q13" s="67"/>
      <c r="R13" s="64"/>
      <c r="S13" s="68"/>
      <c r="T13" s="365"/>
      <c r="U13" s="365"/>
      <c r="V13" s="365"/>
      <c r="W13" s="365"/>
      <c r="X13" s="365"/>
      <c r="Y13" s="365"/>
      <c r="Z13" s="365"/>
      <c r="AA13" s="365"/>
      <c r="AB13" s="365"/>
      <c r="AC13" s="365"/>
      <c r="AD13" s="365"/>
      <c r="AE13" s="365"/>
      <c r="AF13" s="365"/>
      <c r="AG13" s="365"/>
      <c r="AH13" s="365"/>
      <c r="AI13" s="365"/>
      <c r="AJ13" s="365"/>
      <c r="AK13" s="365"/>
      <c r="AL13" s="365"/>
      <c r="AM13" s="365"/>
      <c r="AN13" s="365"/>
      <c r="AO13" s="365"/>
      <c r="AP13" s="365"/>
      <c r="AQ13" s="365"/>
      <c r="AR13" s="365"/>
      <c r="AS13" s="365"/>
      <c r="AT13" s="365"/>
      <c r="AU13" s="365"/>
      <c r="AV13" s="63"/>
    </row>
    <row r="14" spans="1:71" ht="14.45" customHeight="1">
      <c r="D14" s="127"/>
      <c r="E14" s="127"/>
      <c r="F14" s="127"/>
      <c r="G14" s="38"/>
      <c r="H14" s="38"/>
      <c r="I14" s="38"/>
      <c r="J14" s="38"/>
      <c r="K14" s="38"/>
      <c r="L14" s="260" t="s">
        <v>196</v>
      </c>
      <c r="M14" s="38"/>
      <c r="N14" s="38"/>
      <c r="O14" s="38"/>
      <c r="P14" s="67"/>
      <c r="Q14" s="67"/>
      <c r="R14" s="64"/>
      <c r="S14" s="38"/>
      <c r="T14" s="38"/>
      <c r="U14" s="38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 s="38"/>
      <c r="AS14" s="38"/>
      <c r="AT14" s="38"/>
      <c r="AU14" s="38"/>
      <c r="AV14" s="38"/>
      <c r="AW14" s="63"/>
      <c r="AX14" s="65"/>
      <c r="AY14" s="366" t="s">
        <v>110</v>
      </c>
      <c r="AZ14" s="366"/>
      <c r="BA14" s="366"/>
      <c r="BB14" s="366"/>
      <c r="BC14" s="366"/>
      <c r="BD14" s="366"/>
      <c r="BE14" s="366"/>
      <c r="BF14" s="366"/>
      <c r="BG14" s="366"/>
      <c r="BH14" s="366"/>
      <c r="BI14" s="366"/>
      <c r="BJ14" s="366"/>
      <c r="BK14" s="366"/>
      <c r="BL14" s="366"/>
      <c r="BM14" s="366"/>
      <c r="BN14" s="71"/>
      <c r="BO14" s="71"/>
      <c r="BP14" s="71"/>
      <c r="BQ14" s="66"/>
    </row>
    <row r="15" spans="1:71" s="109" customFormat="1" ht="5.45" customHeight="1">
      <c r="A15" s="75"/>
      <c r="B15" s="75"/>
      <c r="C15" s="75"/>
      <c r="D15" s="120"/>
      <c r="E15" s="120"/>
      <c r="F15" s="120"/>
      <c r="G15" s="62"/>
      <c r="H15" s="62"/>
      <c r="I15" s="62"/>
      <c r="J15" s="63"/>
      <c r="K15" s="62"/>
      <c r="L15" s="62"/>
      <c r="M15" s="62"/>
      <c r="N15" s="62"/>
      <c r="O15" s="61"/>
      <c r="P15" s="61"/>
      <c r="Q15" s="38"/>
      <c r="R15" s="38"/>
      <c r="S15" s="152"/>
      <c r="T15" s="152"/>
      <c r="AJ15" s="38"/>
      <c r="AK15" s="38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5"/>
      <c r="AY15" s="65"/>
      <c r="AZ15" s="65"/>
      <c r="BA15" s="65"/>
      <c r="BB15" s="72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1"/>
      <c r="BO15" s="64"/>
      <c r="BP15" s="71"/>
      <c r="BQ15" s="153"/>
    </row>
    <row r="16" spans="1:71" s="109" customFormat="1" ht="16.5" thickBot="1">
      <c r="A16" s="75"/>
      <c r="B16" s="75"/>
      <c r="C16" s="75"/>
      <c r="D16" s="357" t="s">
        <v>35</v>
      </c>
      <c r="E16" s="357"/>
      <c r="F16" s="357"/>
      <c r="G16" s="357"/>
      <c r="H16" s="357"/>
      <c r="I16" s="367"/>
      <c r="J16" s="367"/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7"/>
      <c r="AD16" s="367"/>
      <c r="AE16" s="367"/>
      <c r="AF16" s="367"/>
      <c r="AG16" s="367"/>
      <c r="AH16" s="367"/>
      <c r="AI16" s="367"/>
      <c r="AJ16" s="367"/>
      <c r="AK16" s="367"/>
      <c r="AL16" s="367"/>
      <c r="AM16" s="367"/>
      <c r="AN16" s="367"/>
      <c r="AO16" s="367"/>
      <c r="AP16" s="367"/>
      <c r="AQ16" s="367"/>
      <c r="AR16" s="367"/>
      <c r="AS16" s="367"/>
      <c r="AT16" s="367"/>
      <c r="AU16" s="367"/>
      <c r="AV16" s="367"/>
      <c r="AW16" s="367"/>
      <c r="AX16" s="367"/>
      <c r="AY16" s="367"/>
      <c r="AZ16" s="367"/>
      <c r="BA16" s="367"/>
      <c r="BB16" s="367"/>
      <c r="BC16" s="367"/>
      <c r="BD16" s="367"/>
      <c r="BE16" s="367"/>
      <c r="BF16" s="367"/>
      <c r="BG16" s="367"/>
      <c r="BH16" s="367"/>
      <c r="BI16" s="367"/>
      <c r="BJ16" s="367"/>
      <c r="BK16" s="357"/>
      <c r="BL16" s="357"/>
      <c r="BM16" s="357"/>
      <c r="BN16" s="357"/>
      <c r="BO16" s="357"/>
      <c r="BP16" s="357"/>
      <c r="BQ16" s="357"/>
    </row>
    <row r="17" spans="1:69" ht="12.75" customHeight="1" thickBot="1">
      <c r="D17" s="426"/>
      <c r="E17" s="427"/>
      <c r="F17" s="427"/>
      <c r="G17" s="427"/>
      <c r="H17" s="427"/>
      <c r="I17" s="428" t="s">
        <v>36</v>
      </c>
      <c r="J17" s="430" t="s">
        <v>0</v>
      </c>
      <c r="K17" s="376"/>
      <c r="L17" s="376"/>
      <c r="M17" s="377"/>
      <c r="N17" s="375" t="s">
        <v>1</v>
      </c>
      <c r="O17" s="376"/>
      <c r="P17" s="376"/>
      <c r="Q17" s="377"/>
      <c r="R17" s="375" t="s">
        <v>2</v>
      </c>
      <c r="S17" s="376"/>
      <c r="T17" s="376"/>
      <c r="U17" s="376"/>
      <c r="V17" s="377"/>
      <c r="W17" s="375" t="s">
        <v>3</v>
      </c>
      <c r="X17" s="376"/>
      <c r="Y17" s="376"/>
      <c r="Z17" s="377"/>
      <c r="AA17" s="375" t="s">
        <v>4</v>
      </c>
      <c r="AB17" s="376"/>
      <c r="AC17" s="376"/>
      <c r="AD17" s="376"/>
      <c r="AE17" s="377"/>
      <c r="AF17" s="375" t="s">
        <v>5</v>
      </c>
      <c r="AG17" s="376"/>
      <c r="AH17" s="376"/>
      <c r="AI17" s="377"/>
      <c r="AJ17" s="375" t="s">
        <v>6</v>
      </c>
      <c r="AK17" s="376"/>
      <c r="AL17" s="376"/>
      <c r="AM17" s="377"/>
      <c r="AN17" s="375" t="s">
        <v>7</v>
      </c>
      <c r="AO17" s="376"/>
      <c r="AP17" s="376"/>
      <c r="AQ17" s="377"/>
      <c r="AR17" s="375" t="s">
        <v>8</v>
      </c>
      <c r="AS17" s="376"/>
      <c r="AT17" s="376"/>
      <c r="AU17" s="376"/>
      <c r="AV17" s="377"/>
      <c r="AW17" s="375" t="s">
        <v>9</v>
      </c>
      <c r="AX17" s="376"/>
      <c r="AY17" s="376"/>
      <c r="AZ17" s="377"/>
      <c r="BA17" s="375" t="s">
        <v>10</v>
      </c>
      <c r="BB17" s="376"/>
      <c r="BC17" s="376"/>
      <c r="BD17" s="376"/>
      <c r="BE17" s="377"/>
      <c r="BF17" s="375" t="s">
        <v>11</v>
      </c>
      <c r="BG17" s="376"/>
      <c r="BH17" s="376"/>
      <c r="BI17" s="408"/>
      <c r="BJ17" s="409"/>
      <c r="BK17" s="374"/>
      <c r="BL17" s="374"/>
      <c r="BM17" s="374"/>
      <c r="BN17" s="374"/>
      <c r="BO17" s="374"/>
      <c r="BP17" s="402"/>
      <c r="BQ17" s="112"/>
    </row>
    <row r="18" spans="1:69" ht="9.75" customHeight="1" thickBot="1">
      <c r="D18" s="426"/>
      <c r="E18" s="128"/>
      <c r="F18" s="128"/>
      <c r="G18" s="19"/>
      <c r="H18" s="19"/>
      <c r="I18" s="429"/>
      <c r="J18" s="90">
        <v>1</v>
      </c>
      <c r="K18" s="80">
        <v>2</v>
      </c>
      <c r="L18" s="81">
        <v>3</v>
      </c>
      <c r="M18" s="80">
        <v>4</v>
      </c>
      <c r="N18" s="81">
        <v>5</v>
      </c>
      <c r="O18" s="80">
        <v>6</v>
      </c>
      <c r="P18" s="81">
        <v>7</v>
      </c>
      <c r="Q18" s="80">
        <v>8</v>
      </c>
      <c r="R18" s="81">
        <v>9</v>
      </c>
      <c r="S18" s="79">
        <v>10</v>
      </c>
      <c r="T18" s="80">
        <v>11</v>
      </c>
      <c r="U18" s="81">
        <v>12</v>
      </c>
      <c r="V18" s="80">
        <v>13</v>
      </c>
      <c r="W18" s="81">
        <v>14</v>
      </c>
      <c r="X18" s="80">
        <v>15</v>
      </c>
      <c r="Y18" s="81">
        <v>16</v>
      </c>
      <c r="Z18" s="80">
        <v>17</v>
      </c>
      <c r="AA18" s="81">
        <v>18</v>
      </c>
      <c r="AB18" s="79">
        <v>19</v>
      </c>
      <c r="AC18" s="80">
        <v>20</v>
      </c>
      <c r="AD18" s="91" t="s">
        <v>82</v>
      </c>
      <c r="AE18" s="80">
        <v>22</v>
      </c>
      <c r="AF18" s="81">
        <v>23</v>
      </c>
      <c r="AG18" s="81">
        <v>24</v>
      </c>
      <c r="AH18" s="80">
        <v>25</v>
      </c>
      <c r="AI18" s="81">
        <v>26</v>
      </c>
      <c r="AJ18" s="79">
        <v>27</v>
      </c>
      <c r="AK18" s="80">
        <v>28</v>
      </c>
      <c r="AL18" s="81">
        <v>29</v>
      </c>
      <c r="AM18" s="80">
        <v>30</v>
      </c>
      <c r="AN18" s="81">
        <v>31</v>
      </c>
      <c r="AO18" s="80">
        <v>32</v>
      </c>
      <c r="AP18" s="81">
        <v>33</v>
      </c>
      <c r="AQ18" s="80">
        <v>34</v>
      </c>
      <c r="AR18" s="81">
        <v>35</v>
      </c>
      <c r="AS18" s="79">
        <v>36</v>
      </c>
      <c r="AT18" s="80">
        <v>37</v>
      </c>
      <c r="AU18" s="81">
        <v>38</v>
      </c>
      <c r="AV18" s="80">
        <v>39</v>
      </c>
      <c r="AW18" s="81">
        <v>40</v>
      </c>
      <c r="AX18" s="79">
        <v>41</v>
      </c>
      <c r="AY18" s="79">
        <v>42</v>
      </c>
      <c r="AZ18" s="80">
        <v>43</v>
      </c>
      <c r="BA18" s="81">
        <v>44</v>
      </c>
      <c r="BB18" s="80">
        <v>45</v>
      </c>
      <c r="BC18" s="81">
        <v>46</v>
      </c>
      <c r="BD18" s="80">
        <v>47</v>
      </c>
      <c r="BE18" s="81">
        <v>48</v>
      </c>
      <c r="BF18" s="79">
        <v>49</v>
      </c>
      <c r="BG18" s="80">
        <v>50</v>
      </c>
      <c r="BH18" s="81">
        <v>51</v>
      </c>
      <c r="BI18" s="80">
        <v>52</v>
      </c>
      <c r="BJ18" s="409"/>
      <c r="BK18" s="374"/>
      <c r="BL18" s="374"/>
      <c r="BM18" s="374"/>
      <c r="BN18" s="374"/>
      <c r="BO18" s="374"/>
      <c r="BP18" s="402"/>
      <c r="BQ18" s="112"/>
    </row>
    <row r="19" spans="1:69" ht="9" customHeight="1">
      <c r="D19" s="128"/>
      <c r="E19" s="27"/>
      <c r="F19" s="27"/>
      <c r="G19" s="27"/>
      <c r="H19" s="27"/>
      <c r="I19" s="82">
        <v>1</v>
      </c>
      <c r="J19" s="84"/>
      <c r="K19" s="85"/>
      <c r="L19" s="85"/>
      <c r="M19" s="85"/>
      <c r="N19" s="257"/>
      <c r="O19" s="257"/>
      <c r="P19" s="257"/>
      <c r="Q19" s="257"/>
      <c r="R19" s="258"/>
      <c r="S19" s="258"/>
      <c r="T19" s="258"/>
      <c r="U19" s="39"/>
      <c r="V19" s="39"/>
      <c r="W19" s="39"/>
      <c r="X19" s="39"/>
      <c r="Y19" s="39"/>
      <c r="Z19" s="39" t="s">
        <v>83</v>
      </c>
      <c r="AA19" s="39" t="s">
        <v>84</v>
      </c>
      <c r="AB19" s="39" t="s">
        <v>84</v>
      </c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 t="s">
        <v>83</v>
      </c>
      <c r="AZ19" s="39" t="s">
        <v>83</v>
      </c>
      <c r="BA19" s="39" t="s">
        <v>40</v>
      </c>
      <c r="BB19" s="39" t="s">
        <v>40</v>
      </c>
      <c r="BC19" s="39" t="s">
        <v>40</v>
      </c>
      <c r="BD19" s="39" t="s">
        <v>40</v>
      </c>
      <c r="BE19" s="39" t="s">
        <v>40</v>
      </c>
      <c r="BF19" s="39" t="s">
        <v>40</v>
      </c>
      <c r="BG19" s="39" t="s">
        <v>40</v>
      </c>
      <c r="BH19" s="39" t="s">
        <v>40</v>
      </c>
      <c r="BI19" s="86" t="s">
        <v>40</v>
      </c>
      <c r="BJ19" s="45"/>
      <c r="BK19" s="46"/>
      <c r="BL19" s="46"/>
      <c r="BM19" s="46"/>
      <c r="BN19" s="46"/>
      <c r="BO19" s="46"/>
      <c r="BP19" s="46"/>
      <c r="BQ19" s="112"/>
    </row>
    <row r="20" spans="1:69" ht="9" customHeight="1">
      <c r="D20" s="128"/>
      <c r="E20" s="27"/>
      <c r="F20" s="27"/>
      <c r="G20" s="27"/>
      <c r="H20" s="27"/>
      <c r="I20" s="83">
        <v>2</v>
      </c>
      <c r="J20" s="87"/>
      <c r="K20" s="88"/>
      <c r="L20" s="88"/>
      <c r="M20" s="88"/>
      <c r="N20" s="88"/>
      <c r="O20" s="88"/>
      <c r="P20" s="88"/>
      <c r="Q20" s="40" t="s">
        <v>126</v>
      </c>
      <c r="R20" s="40" t="s">
        <v>126</v>
      </c>
      <c r="S20" s="40"/>
      <c r="T20" s="40"/>
      <c r="U20" s="40"/>
      <c r="V20" s="40"/>
      <c r="W20" s="40"/>
      <c r="X20" s="40"/>
      <c r="Y20" s="40"/>
      <c r="Z20" s="40" t="s">
        <v>83</v>
      </c>
      <c r="AA20" s="40" t="s">
        <v>84</v>
      </c>
      <c r="AB20" s="40" t="s">
        <v>84</v>
      </c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 t="s">
        <v>38</v>
      </c>
      <c r="AN20" s="40" t="s">
        <v>38</v>
      </c>
      <c r="AO20" s="40" t="s">
        <v>38</v>
      </c>
      <c r="AP20" s="40"/>
      <c r="AQ20" s="40"/>
      <c r="AR20" s="40"/>
      <c r="AS20" s="40"/>
      <c r="AT20" s="40"/>
      <c r="AU20" s="154"/>
      <c r="AV20" s="95"/>
      <c r="AW20" s="102"/>
      <c r="AX20" s="102"/>
      <c r="AY20" s="102" t="s">
        <v>83</v>
      </c>
      <c r="AZ20" s="102" t="s">
        <v>84</v>
      </c>
      <c r="BA20" s="40" t="s">
        <v>40</v>
      </c>
      <c r="BB20" s="40" t="s">
        <v>40</v>
      </c>
      <c r="BC20" s="40" t="s">
        <v>40</v>
      </c>
      <c r="BD20" s="40" t="s">
        <v>40</v>
      </c>
      <c r="BE20" s="40" t="s">
        <v>40</v>
      </c>
      <c r="BF20" s="40" t="s">
        <v>40</v>
      </c>
      <c r="BG20" s="40" t="s">
        <v>40</v>
      </c>
      <c r="BH20" s="40" t="s">
        <v>40</v>
      </c>
      <c r="BI20" s="89" t="s">
        <v>40</v>
      </c>
      <c r="BJ20" s="45"/>
      <c r="BK20" s="46"/>
      <c r="BL20" s="46"/>
      <c r="BM20" s="46"/>
      <c r="BN20" s="46"/>
      <c r="BO20" s="46"/>
      <c r="BP20" s="46"/>
      <c r="BQ20" s="112"/>
    </row>
    <row r="21" spans="1:69" ht="9" customHeight="1">
      <c r="D21" s="128"/>
      <c r="E21" s="27"/>
      <c r="F21" s="27"/>
      <c r="G21" s="27"/>
      <c r="H21" s="27"/>
      <c r="I21" s="83">
        <v>3</v>
      </c>
      <c r="J21" s="87"/>
      <c r="K21" s="88"/>
      <c r="L21" s="88"/>
      <c r="M21" s="88" t="s">
        <v>126</v>
      </c>
      <c r="N21" s="88" t="s">
        <v>126</v>
      </c>
      <c r="O21" s="88" t="s">
        <v>126</v>
      </c>
      <c r="P21" s="88"/>
      <c r="Q21" s="88"/>
      <c r="R21" s="40"/>
      <c r="S21" s="40"/>
      <c r="T21" s="40"/>
      <c r="U21" s="40"/>
      <c r="V21" s="40"/>
      <c r="W21" s="40"/>
      <c r="X21" s="155"/>
      <c r="Y21" s="40"/>
      <c r="Z21" s="40" t="s">
        <v>83</v>
      </c>
      <c r="AA21" s="104" t="s">
        <v>84</v>
      </c>
      <c r="AB21" s="104" t="s">
        <v>84</v>
      </c>
      <c r="AC21" s="104"/>
      <c r="AD21" s="104"/>
      <c r="AE21" s="40"/>
      <c r="AF21" s="95"/>
      <c r="AG21" s="40" t="s">
        <v>38</v>
      </c>
      <c r="AH21" s="40" t="s">
        <v>38</v>
      </c>
      <c r="AI21" s="40" t="s">
        <v>38</v>
      </c>
      <c r="AJ21" s="40" t="s">
        <v>38</v>
      </c>
      <c r="AK21" s="40" t="s">
        <v>38</v>
      </c>
      <c r="AL21" s="40" t="s">
        <v>38</v>
      </c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102" t="s">
        <v>83</v>
      </c>
      <c r="AZ21" s="102" t="s">
        <v>83</v>
      </c>
      <c r="BA21" s="40" t="s">
        <v>40</v>
      </c>
      <c r="BB21" s="40" t="s">
        <v>40</v>
      </c>
      <c r="BC21" s="40" t="s">
        <v>40</v>
      </c>
      <c r="BD21" s="40" t="s">
        <v>40</v>
      </c>
      <c r="BE21" s="40" t="s">
        <v>40</v>
      </c>
      <c r="BF21" s="40" t="s">
        <v>40</v>
      </c>
      <c r="BG21" s="40" t="s">
        <v>40</v>
      </c>
      <c r="BH21" s="40" t="s">
        <v>40</v>
      </c>
      <c r="BI21" s="89" t="s">
        <v>40</v>
      </c>
      <c r="BJ21" s="45"/>
      <c r="BK21" s="46"/>
      <c r="BL21" s="46"/>
      <c r="BM21" s="46"/>
      <c r="BN21" s="46"/>
      <c r="BO21" s="46"/>
      <c r="BP21" s="46"/>
      <c r="BQ21" s="112"/>
    </row>
    <row r="22" spans="1:69" ht="10.5" customHeight="1" thickBot="1">
      <c r="D22" s="128"/>
      <c r="E22" s="27"/>
      <c r="F22" s="27"/>
      <c r="G22" s="27"/>
      <c r="H22" s="27"/>
      <c r="I22" s="99">
        <v>4</v>
      </c>
      <c r="J22" s="96"/>
      <c r="K22" s="97"/>
      <c r="L22" s="97"/>
      <c r="M22" s="97"/>
      <c r="N22" s="97"/>
      <c r="O22" s="97"/>
      <c r="P22" s="97"/>
      <c r="Q22" s="52"/>
      <c r="R22" s="53" t="s">
        <v>38</v>
      </c>
      <c r="S22" s="53" t="s">
        <v>38</v>
      </c>
      <c r="T22" s="53" t="s">
        <v>38</v>
      </c>
      <c r="U22" s="53" t="s">
        <v>38</v>
      </c>
      <c r="V22" s="53" t="s">
        <v>38</v>
      </c>
      <c r="W22" s="53" t="s">
        <v>38</v>
      </c>
      <c r="X22" s="53"/>
      <c r="Y22" s="53"/>
      <c r="Z22" s="53" t="s">
        <v>83</v>
      </c>
      <c r="AA22" s="53" t="s">
        <v>84</v>
      </c>
      <c r="AB22" s="53" t="s">
        <v>84</v>
      </c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 t="s">
        <v>83</v>
      </c>
      <c r="AW22" s="53" t="s">
        <v>83</v>
      </c>
      <c r="AX22" s="53" t="s">
        <v>41</v>
      </c>
      <c r="AY22" s="53" t="s">
        <v>41</v>
      </c>
      <c r="AZ22" s="53"/>
      <c r="BA22" s="103"/>
      <c r="BB22" s="103"/>
      <c r="BC22" s="103"/>
      <c r="BD22" s="103"/>
      <c r="BE22" s="103"/>
      <c r="BF22" s="103"/>
      <c r="BG22" s="103"/>
      <c r="BH22" s="103"/>
      <c r="BI22" s="105"/>
      <c r="BJ22" s="98"/>
      <c r="BK22" s="46"/>
      <c r="BL22" s="46"/>
      <c r="BM22" s="46"/>
      <c r="BN22" s="47"/>
      <c r="BO22" s="46"/>
      <c r="BP22" s="46"/>
      <c r="BQ22" s="112"/>
    </row>
    <row r="23" spans="1:69" ht="13.5" hidden="1" customHeight="1" thickBot="1">
      <c r="D23" s="12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 t="s">
        <v>18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7"/>
      <c r="BK23" s="48"/>
      <c r="BL23" s="49"/>
      <c r="BM23" s="49"/>
      <c r="BN23" s="49"/>
      <c r="BO23" s="49"/>
      <c r="BP23" s="49"/>
      <c r="BQ23" s="49"/>
    </row>
    <row r="24" spans="1:69" ht="13.5" hidden="1" customHeight="1" thickBot="1">
      <c r="D24" s="13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 t="s">
        <v>18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44"/>
      <c r="BK24" s="48"/>
      <c r="BL24" s="49"/>
      <c r="BM24" s="49"/>
      <c r="BN24" s="49"/>
      <c r="BO24" s="49"/>
      <c r="BP24" s="49"/>
      <c r="BQ24" s="74"/>
    </row>
    <row r="25" spans="1:69" ht="6.75" customHeight="1">
      <c r="D25" s="131"/>
      <c r="E25" s="131"/>
      <c r="F25" s="131"/>
      <c r="G25" s="51"/>
      <c r="H25" s="51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3"/>
      <c r="AK25" s="403"/>
      <c r="AL25" s="403"/>
      <c r="AM25" s="403"/>
      <c r="AN25" s="403"/>
      <c r="AO25" s="403"/>
      <c r="AP25" s="403"/>
      <c r="AQ25" s="403"/>
      <c r="AR25" s="403"/>
      <c r="AS25" s="403"/>
      <c r="AT25" s="403"/>
      <c r="AU25" s="403"/>
      <c r="AV25" s="403"/>
      <c r="AW25" s="403"/>
      <c r="AX25" s="403"/>
      <c r="AY25" s="403"/>
      <c r="AZ25" s="403"/>
      <c r="BA25" s="403"/>
      <c r="BB25" s="403"/>
      <c r="BC25" s="403"/>
      <c r="BD25" s="403"/>
      <c r="BE25" s="403"/>
      <c r="BF25" s="403"/>
      <c r="BG25" s="403"/>
      <c r="BH25" s="403"/>
      <c r="BI25" s="403"/>
      <c r="BJ25" s="403"/>
      <c r="BK25" s="50"/>
      <c r="BL25" s="50"/>
      <c r="BM25" s="50"/>
      <c r="BN25" s="50"/>
      <c r="BO25" s="50"/>
      <c r="BP25" s="50"/>
      <c r="BQ25" s="50"/>
    </row>
    <row r="26" spans="1:69" hidden="1">
      <c r="D26" s="404"/>
      <c r="E26" s="405"/>
      <c r="F26" s="405"/>
      <c r="G26" s="405"/>
      <c r="H26" s="405"/>
      <c r="I26" s="405"/>
      <c r="J26" s="405"/>
      <c r="K26" s="16"/>
      <c r="L26" s="8"/>
      <c r="M26" s="54"/>
      <c r="N26" s="16"/>
      <c r="O26" s="16"/>
      <c r="P26" s="11"/>
      <c r="Q26" s="11"/>
      <c r="R26" s="11"/>
      <c r="S26" s="10"/>
      <c r="T26" s="54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0"/>
      <c r="AF26" s="54"/>
      <c r="AG26" s="16"/>
      <c r="AH26" s="16"/>
      <c r="AI26" s="16"/>
      <c r="AJ26" s="16"/>
      <c r="AK26" s="16"/>
      <c r="AL26" s="10"/>
      <c r="AM26" s="54"/>
      <c r="AN26" s="16"/>
      <c r="AO26" s="16"/>
      <c r="AP26" s="16"/>
      <c r="AQ26" s="16"/>
      <c r="AR26" s="16"/>
      <c r="AS26" s="18"/>
      <c r="AT26" s="54"/>
      <c r="AU26" s="20"/>
      <c r="AV26" s="20"/>
      <c r="AW26" s="20"/>
      <c r="AX26" s="20"/>
      <c r="AY26" s="16"/>
      <c r="AZ26" s="16"/>
      <c r="BA26" s="16"/>
      <c r="BB26" s="55"/>
      <c r="BC26" s="54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1:69" ht="10.5" customHeight="1">
      <c r="D27" s="150" t="s">
        <v>16</v>
      </c>
      <c r="E27" s="150"/>
      <c r="F27" s="150"/>
      <c r="G27" s="150"/>
      <c r="H27" s="150"/>
      <c r="I27" s="8"/>
      <c r="J27" s="54" t="s">
        <v>17</v>
      </c>
      <c r="K27" s="16" t="s">
        <v>14</v>
      </c>
      <c r="L27" s="16"/>
      <c r="M27" s="16"/>
      <c r="N27" s="16"/>
      <c r="O27" s="16"/>
      <c r="P27" s="16"/>
      <c r="Q27" s="16"/>
      <c r="R27" s="16"/>
      <c r="S27" s="10" t="s">
        <v>37</v>
      </c>
      <c r="T27" s="54" t="s">
        <v>17</v>
      </c>
      <c r="U27" s="16" t="s">
        <v>15</v>
      </c>
      <c r="V27" s="16"/>
      <c r="W27" s="16"/>
      <c r="X27" s="16"/>
      <c r="Y27" s="16"/>
      <c r="Z27" s="16"/>
      <c r="AA27" s="54"/>
      <c r="AB27" s="10" t="s">
        <v>38</v>
      </c>
      <c r="AC27" s="54" t="s">
        <v>17</v>
      </c>
      <c r="AD27" s="16" t="s">
        <v>124</v>
      </c>
      <c r="AE27" s="16"/>
      <c r="AF27" s="16"/>
      <c r="AI27" s="16"/>
      <c r="AJ27" s="16"/>
      <c r="AN27" s="10" t="s">
        <v>126</v>
      </c>
      <c r="AO27" s="54" t="s">
        <v>17</v>
      </c>
      <c r="AP27" s="406" t="s">
        <v>125</v>
      </c>
      <c r="AQ27" s="406"/>
      <c r="AR27" s="406"/>
      <c r="AS27" s="406"/>
      <c r="AT27" s="406"/>
      <c r="AU27" s="406"/>
      <c r="AV27" s="16"/>
      <c r="AW27" s="10" t="s">
        <v>40</v>
      </c>
      <c r="AX27" s="54" t="s">
        <v>17</v>
      </c>
      <c r="AY27" s="16" t="s">
        <v>12</v>
      </c>
      <c r="AZ27" s="16"/>
      <c r="BA27" s="16"/>
      <c r="BB27" s="18" t="s">
        <v>41</v>
      </c>
      <c r="BC27" s="54" t="s">
        <v>17</v>
      </c>
      <c r="BD27" s="20" t="s">
        <v>67</v>
      </c>
      <c r="BE27" s="20"/>
      <c r="BF27" s="20"/>
      <c r="BG27" s="20"/>
      <c r="BH27" s="16"/>
      <c r="BI27" s="16"/>
      <c r="BJ27" s="56"/>
      <c r="BK27" s="11"/>
      <c r="BL27" s="20"/>
      <c r="BM27" s="20"/>
      <c r="BN27" s="20"/>
      <c r="BO27" s="20"/>
      <c r="BP27" s="20"/>
      <c r="BQ27" s="20"/>
    </row>
    <row r="28" spans="1:69" ht="8.25" customHeight="1">
      <c r="D28" s="132"/>
      <c r="E28" s="132"/>
      <c r="F28" s="132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406"/>
      <c r="AQ28" s="406"/>
      <c r="AR28" s="406"/>
      <c r="AS28" s="406"/>
      <c r="AT28" s="406"/>
      <c r="AU28" s="406"/>
      <c r="AV28" s="20"/>
      <c r="AW28" s="20"/>
      <c r="AX28" s="20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</row>
    <row r="29" spans="1:69" s="4" customFormat="1" ht="11.25" customHeight="1">
      <c r="A29" s="76"/>
      <c r="B29" s="76"/>
      <c r="C29" s="76"/>
      <c r="D29" s="133"/>
      <c r="E29" s="407" t="s">
        <v>44</v>
      </c>
      <c r="F29" s="407"/>
      <c r="G29" s="407"/>
      <c r="H29" s="407"/>
      <c r="I29" s="407"/>
      <c r="J29" s="407"/>
      <c r="K29" s="407"/>
      <c r="L29" s="407"/>
      <c r="M29" s="407"/>
      <c r="N29" s="407"/>
      <c r="O29" s="407"/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  <c r="AA29" s="407"/>
      <c r="AB29" s="407"/>
      <c r="AC29" s="2"/>
      <c r="AD29" s="2"/>
      <c r="AE29" s="2"/>
      <c r="AF29" s="2"/>
      <c r="AG29" s="2"/>
      <c r="AH29" s="2"/>
      <c r="AI29" s="2"/>
      <c r="AJ29" s="2"/>
      <c r="AK29" s="2"/>
      <c r="AL29" s="2" t="s">
        <v>42</v>
      </c>
      <c r="AM29" s="2"/>
      <c r="AN29" s="2"/>
      <c r="AO29" s="2"/>
      <c r="AP29" s="2"/>
      <c r="AQ29" s="2"/>
      <c r="AR29" s="2"/>
      <c r="AS29" s="2"/>
      <c r="AT29" s="2"/>
      <c r="AU29" s="38"/>
      <c r="AV29" s="38"/>
      <c r="AW29" s="38"/>
      <c r="AX29" s="38"/>
      <c r="AY29" s="2"/>
      <c r="AZ29" s="2"/>
      <c r="BA29" s="2"/>
      <c r="BB29" s="2" t="s">
        <v>200</v>
      </c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1:69" ht="3.75" customHeight="1" thickBot="1">
      <c r="D30" s="134"/>
      <c r="E30" s="134"/>
      <c r="F30" s="134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20"/>
      <c r="AV30" s="20"/>
      <c r="AW30" s="20"/>
      <c r="AX30" s="20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</row>
    <row r="31" spans="1:69" ht="44.45" customHeight="1" thickBot="1">
      <c r="D31" s="410" t="s">
        <v>36</v>
      </c>
      <c r="E31" s="411"/>
      <c r="F31" s="411"/>
      <c r="G31" s="411"/>
      <c r="H31" s="412" t="s">
        <v>14</v>
      </c>
      <c r="I31" s="412"/>
      <c r="J31" s="412"/>
      <c r="K31" s="412" t="s">
        <v>69</v>
      </c>
      <c r="L31" s="412"/>
      <c r="M31" s="412"/>
      <c r="N31" s="412" t="s">
        <v>39</v>
      </c>
      <c r="O31" s="412"/>
      <c r="P31" s="412"/>
      <c r="Q31" s="413" t="s">
        <v>33</v>
      </c>
      <c r="R31" s="413"/>
      <c r="S31" s="413"/>
      <c r="T31" s="414" t="s">
        <v>68</v>
      </c>
      <c r="U31" s="415"/>
      <c r="V31" s="416"/>
      <c r="W31" s="412" t="s">
        <v>12</v>
      </c>
      <c r="X31" s="412"/>
      <c r="Y31" s="417"/>
      <c r="Z31" s="418" t="s">
        <v>45</v>
      </c>
      <c r="AA31" s="419"/>
      <c r="AB31" s="419"/>
      <c r="AC31" s="30"/>
      <c r="AD31" s="31"/>
      <c r="AE31" s="420" t="s">
        <v>28</v>
      </c>
      <c r="AF31" s="420"/>
      <c r="AG31" s="420"/>
      <c r="AH31" s="420"/>
      <c r="AI31" s="420"/>
      <c r="AJ31" s="420"/>
      <c r="AK31" s="420"/>
      <c r="AL31" s="420"/>
      <c r="AM31" s="420"/>
      <c r="AN31" s="420"/>
      <c r="AO31" s="420"/>
      <c r="AP31" s="420"/>
      <c r="AQ31" s="420"/>
      <c r="AR31" s="420"/>
      <c r="AS31" s="420"/>
      <c r="AT31" s="421" t="s">
        <v>29</v>
      </c>
      <c r="AU31" s="421"/>
      <c r="AV31" s="421" t="s">
        <v>50</v>
      </c>
      <c r="AW31" s="421"/>
      <c r="AX31" s="28"/>
      <c r="AY31" s="422" t="s">
        <v>204</v>
      </c>
      <c r="AZ31" s="423"/>
      <c r="BA31" s="423"/>
      <c r="BB31" s="423"/>
      <c r="BC31" s="423"/>
      <c r="BD31" s="423"/>
      <c r="BE31" s="423"/>
      <c r="BF31" s="423"/>
      <c r="BG31" s="423"/>
      <c r="BH31" s="424"/>
      <c r="BI31" s="422" t="s">
        <v>54</v>
      </c>
      <c r="BJ31" s="423"/>
      <c r="BK31" s="423"/>
      <c r="BL31" s="423"/>
      <c r="BM31" s="423"/>
      <c r="BN31" s="423"/>
      <c r="BO31" s="424"/>
      <c r="BP31" s="425" t="s">
        <v>29</v>
      </c>
      <c r="BQ31" s="425"/>
    </row>
    <row r="32" spans="1:69" ht="10.5" customHeight="1" thickBot="1">
      <c r="D32" s="431" t="s">
        <v>46</v>
      </c>
      <c r="E32" s="432"/>
      <c r="F32" s="432"/>
      <c r="G32" s="432"/>
      <c r="H32" s="433">
        <v>38</v>
      </c>
      <c r="I32" s="433"/>
      <c r="J32" s="433"/>
      <c r="K32" s="433">
        <v>3</v>
      </c>
      <c r="L32" s="433"/>
      <c r="M32" s="433"/>
      <c r="N32" s="433"/>
      <c r="O32" s="433"/>
      <c r="P32" s="433"/>
      <c r="Q32" s="433">
        <v>0</v>
      </c>
      <c r="R32" s="433"/>
      <c r="S32" s="433"/>
      <c r="T32" s="433"/>
      <c r="U32" s="433"/>
      <c r="V32" s="433"/>
      <c r="W32" s="433">
        <v>11</v>
      </c>
      <c r="X32" s="433"/>
      <c r="Y32" s="434"/>
      <c r="Z32" s="435">
        <f>SUM(H32:Y32)</f>
        <v>52</v>
      </c>
      <c r="AA32" s="436"/>
      <c r="AB32" s="437"/>
      <c r="AC32" s="31"/>
      <c r="AD32" s="31"/>
      <c r="AE32" s="438" t="s">
        <v>51</v>
      </c>
      <c r="AF32" s="439"/>
      <c r="AG32" s="439"/>
      <c r="AH32" s="439"/>
      <c r="AI32" s="439"/>
      <c r="AJ32" s="439"/>
      <c r="AK32" s="439"/>
      <c r="AL32" s="439"/>
      <c r="AM32" s="439"/>
      <c r="AN32" s="439"/>
      <c r="AO32" s="439"/>
      <c r="AP32" s="439"/>
      <c r="AQ32" s="439"/>
      <c r="AR32" s="439"/>
      <c r="AS32" s="440"/>
      <c r="AT32" s="441"/>
      <c r="AU32" s="441"/>
      <c r="AV32" s="438"/>
      <c r="AW32" s="440"/>
      <c r="AX32" s="28"/>
      <c r="AY32" s="442" t="s">
        <v>199</v>
      </c>
      <c r="AZ32" s="443"/>
      <c r="BA32" s="443"/>
      <c r="BB32" s="443"/>
      <c r="BC32" s="443"/>
      <c r="BD32" s="443"/>
      <c r="BE32" s="443"/>
      <c r="BF32" s="443"/>
      <c r="BG32" s="443"/>
      <c r="BH32" s="443"/>
      <c r="BI32" s="442" t="s">
        <v>81</v>
      </c>
      <c r="BJ32" s="443"/>
      <c r="BK32" s="443"/>
      <c r="BL32" s="443"/>
      <c r="BM32" s="443"/>
      <c r="BN32" s="443"/>
      <c r="BO32" s="448"/>
      <c r="BP32" s="442">
        <v>8</v>
      </c>
      <c r="BQ32" s="448"/>
    </row>
    <row r="33" spans="1:70" ht="11.25" customHeight="1" thickBot="1">
      <c r="D33" s="451" t="s">
        <v>47</v>
      </c>
      <c r="E33" s="452"/>
      <c r="F33" s="452"/>
      <c r="G33" s="452"/>
      <c r="H33" s="453">
        <v>35</v>
      </c>
      <c r="I33" s="453"/>
      <c r="J33" s="453"/>
      <c r="K33" s="453">
        <v>3</v>
      </c>
      <c r="L33" s="453"/>
      <c r="M33" s="453"/>
      <c r="N33" s="453">
        <v>3</v>
      </c>
      <c r="O33" s="453"/>
      <c r="P33" s="453"/>
      <c r="Q33" s="453"/>
      <c r="R33" s="453"/>
      <c r="S33" s="453"/>
      <c r="T33" s="453"/>
      <c r="U33" s="453"/>
      <c r="V33" s="453"/>
      <c r="W33" s="453">
        <v>11</v>
      </c>
      <c r="X33" s="453"/>
      <c r="Y33" s="454"/>
      <c r="Z33" s="435">
        <f>SUM(H33:Y33)</f>
        <v>52</v>
      </c>
      <c r="AA33" s="436"/>
      <c r="AB33" s="437"/>
      <c r="AC33" s="43"/>
      <c r="AD33" s="42"/>
      <c r="AE33" s="455" t="s">
        <v>209</v>
      </c>
      <c r="AF33" s="456"/>
      <c r="AG33" s="456"/>
      <c r="AH33" s="456"/>
      <c r="AI33" s="456"/>
      <c r="AJ33" s="456"/>
      <c r="AK33" s="456"/>
      <c r="AL33" s="456"/>
      <c r="AM33" s="456"/>
      <c r="AN33" s="456"/>
      <c r="AO33" s="456"/>
      <c r="AP33" s="456"/>
      <c r="AQ33" s="456"/>
      <c r="AR33" s="456"/>
      <c r="AS33" s="457"/>
      <c r="AT33" s="458">
        <v>3</v>
      </c>
      <c r="AU33" s="458"/>
      <c r="AV33" s="459">
        <v>2</v>
      </c>
      <c r="AW33" s="460"/>
      <c r="AX33" s="57"/>
      <c r="AY33" s="444"/>
      <c r="AZ33" s="445"/>
      <c r="BA33" s="445"/>
      <c r="BB33" s="445"/>
      <c r="BC33" s="445"/>
      <c r="BD33" s="445"/>
      <c r="BE33" s="445"/>
      <c r="BF33" s="445"/>
      <c r="BG33" s="445"/>
      <c r="BH33" s="445"/>
      <c r="BI33" s="444"/>
      <c r="BJ33" s="445"/>
      <c r="BK33" s="445"/>
      <c r="BL33" s="445"/>
      <c r="BM33" s="445"/>
      <c r="BN33" s="445"/>
      <c r="BO33" s="449"/>
      <c r="BP33" s="444"/>
      <c r="BQ33" s="449"/>
    </row>
    <row r="34" spans="1:70" ht="10.5" customHeight="1" thickBot="1">
      <c r="D34" s="451" t="s">
        <v>48</v>
      </c>
      <c r="E34" s="452"/>
      <c r="F34" s="452"/>
      <c r="G34" s="452"/>
      <c r="H34" s="453">
        <v>32</v>
      </c>
      <c r="I34" s="453"/>
      <c r="J34" s="453"/>
      <c r="K34" s="453">
        <v>3</v>
      </c>
      <c r="L34" s="453"/>
      <c r="M34" s="453"/>
      <c r="N34" s="453">
        <v>6</v>
      </c>
      <c r="O34" s="453"/>
      <c r="P34" s="453"/>
      <c r="Q34" s="453"/>
      <c r="R34" s="453"/>
      <c r="S34" s="453"/>
      <c r="T34" s="453"/>
      <c r="U34" s="453"/>
      <c r="V34" s="453"/>
      <c r="W34" s="453">
        <v>11</v>
      </c>
      <c r="X34" s="453"/>
      <c r="Y34" s="454"/>
      <c r="Z34" s="435">
        <f>SUM(H34:Y34)</f>
        <v>52</v>
      </c>
      <c r="AA34" s="436"/>
      <c r="AB34" s="437"/>
      <c r="AC34" s="43"/>
      <c r="AD34" s="43"/>
      <c r="AE34" s="461" t="s">
        <v>52</v>
      </c>
      <c r="AF34" s="462"/>
      <c r="AG34" s="462"/>
      <c r="AH34" s="462"/>
      <c r="AI34" s="462"/>
      <c r="AJ34" s="462"/>
      <c r="AK34" s="462"/>
      <c r="AL34" s="462"/>
      <c r="AM34" s="462"/>
      <c r="AN34" s="462"/>
      <c r="AO34" s="462"/>
      <c r="AP34" s="462"/>
      <c r="AQ34" s="462"/>
      <c r="AR34" s="462"/>
      <c r="AS34" s="463"/>
      <c r="AT34" s="459"/>
      <c r="AU34" s="464"/>
      <c r="AV34" s="459"/>
      <c r="AW34" s="464"/>
      <c r="AX34" s="58"/>
      <c r="AY34" s="444"/>
      <c r="AZ34" s="445"/>
      <c r="BA34" s="445"/>
      <c r="BB34" s="445"/>
      <c r="BC34" s="445"/>
      <c r="BD34" s="445"/>
      <c r="BE34" s="445"/>
      <c r="BF34" s="445"/>
      <c r="BG34" s="445"/>
      <c r="BH34" s="445"/>
      <c r="BI34" s="444"/>
      <c r="BJ34" s="445"/>
      <c r="BK34" s="445"/>
      <c r="BL34" s="445"/>
      <c r="BM34" s="445"/>
      <c r="BN34" s="445"/>
      <c r="BO34" s="449"/>
      <c r="BP34" s="444"/>
      <c r="BQ34" s="449"/>
      <c r="BR34" s="178"/>
    </row>
    <row r="35" spans="1:70" ht="10.5" customHeight="1" thickBot="1">
      <c r="D35" s="465" t="s">
        <v>49</v>
      </c>
      <c r="E35" s="466"/>
      <c r="F35" s="466"/>
      <c r="G35" s="466"/>
      <c r="H35" s="467">
        <v>29</v>
      </c>
      <c r="I35" s="467"/>
      <c r="J35" s="467"/>
      <c r="K35" s="467">
        <v>3</v>
      </c>
      <c r="L35" s="467"/>
      <c r="M35" s="467"/>
      <c r="N35" s="467">
        <v>6</v>
      </c>
      <c r="O35" s="467"/>
      <c r="P35" s="467"/>
      <c r="Q35" s="467">
        <v>2</v>
      </c>
      <c r="R35" s="467"/>
      <c r="S35" s="467"/>
      <c r="T35" s="467"/>
      <c r="U35" s="467"/>
      <c r="V35" s="467"/>
      <c r="W35" s="467">
        <v>2</v>
      </c>
      <c r="X35" s="467"/>
      <c r="Y35" s="468"/>
      <c r="Z35" s="435">
        <f>SUM(H35:Y35)</f>
        <v>42</v>
      </c>
      <c r="AA35" s="436"/>
      <c r="AB35" s="437"/>
      <c r="AC35" s="43"/>
      <c r="AD35" s="43"/>
      <c r="AE35" s="469" t="s">
        <v>183</v>
      </c>
      <c r="AF35" s="470"/>
      <c r="AG35" s="470"/>
      <c r="AH35" s="470"/>
      <c r="AI35" s="470"/>
      <c r="AJ35" s="470"/>
      <c r="AK35" s="470"/>
      <c r="AL35" s="470"/>
      <c r="AM35" s="470"/>
      <c r="AN35" s="470"/>
      <c r="AO35" s="470"/>
      <c r="AP35" s="470"/>
      <c r="AQ35" s="470"/>
      <c r="AR35" s="470"/>
      <c r="AS35" s="471"/>
      <c r="AT35" s="459">
        <v>4</v>
      </c>
      <c r="AU35" s="464"/>
      <c r="AV35" s="472">
        <v>3</v>
      </c>
      <c r="AW35" s="464"/>
      <c r="AX35" s="58"/>
      <c r="AY35" s="446"/>
      <c r="AZ35" s="447"/>
      <c r="BA35" s="447"/>
      <c r="BB35" s="447"/>
      <c r="BC35" s="447"/>
      <c r="BD35" s="447"/>
      <c r="BE35" s="447"/>
      <c r="BF35" s="447"/>
      <c r="BG35" s="447"/>
      <c r="BH35" s="447"/>
      <c r="BI35" s="446"/>
      <c r="BJ35" s="447"/>
      <c r="BK35" s="447"/>
      <c r="BL35" s="447"/>
      <c r="BM35" s="447"/>
      <c r="BN35" s="447"/>
      <c r="BO35" s="450"/>
      <c r="BP35" s="446"/>
      <c r="BQ35" s="450"/>
      <c r="BR35" s="178"/>
    </row>
    <row r="36" spans="1:70" ht="10.5" customHeight="1" thickBot="1">
      <c r="D36" s="465" t="s">
        <v>45</v>
      </c>
      <c r="E36" s="466"/>
      <c r="F36" s="466"/>
      <c r="G36" s="466"/>
      <c r="H36" s="473">
        <f>SUM(H32:H35)</f>
        <v>134</v>
      </c>
      <c r="I36" s="473"/>
      <c r="J36" s="473"/>
      <c r="K36" s="473">
        <f>SUM(K32:K35)</f>
        <v>12</v>
      </c>
      <c r="L36" s="473"/>
      <c r="M36" s="473"/>
      <c r="N36" s="473">
        <f>SUM(N32:N35)</f>
        <v>15</v>
      </c>
      <c r="O36" s="473"/>
      <c r="P36" s="473"/>
      <c r="Q36" s="473">
        <f>SUM(Q32:Q35)</f>
        <v>2</v>
      </c>
      <c r="R36" s="473"/>
      <c r="S36" s="473"/>
      <c r="T36" s="473"/>
      <c r="U36" s="473"/>
      <c r="V36" s="473"/>
      <c r="W36" s="473">
        <f>SUM(W32:W35)</f>
        <v>35</v>
      </c>
      <c r="X36" s="473"/>
      <c r="Y36" s="474"/>
      <c r="Z36" s="475">
        <f>SUM(Z32:AB35)</f>
        <v>198</v>
      </c>
      <c r="AA36" s="476"/>
      <c r="AB36" s="477"/>
      <c r="AC36" s="43"/>
      <c r="AD36" s="43"/>
      <c r="AE36" s="469" t="s">
        <v>184</v>
      </c>
      <c r="AF36" s="470"/>
      <c r="AG36" s="470"/>
      <c r="AH36" s="470"/>
      <c r="AI36" s="470"/>
      <c r="AJ36" s="470"/>
      <c r="AK36" s="470"/>
      <c r="AL36" s="470"/>
      <c r="AM36" s="470"/>
      <c r="AN36" s="470"/>
      <c r="AO36" s="470"/>
      <c r="AP36" s="470"/>
      <c r="AQ36" s="470"/>
      <c r="AR36" s="470"/>
      <c r="AS36" s="471"/>
      <c r="AT36" s="459">
        <v>5</v>
      </c>
      <c r="AU36" s="464"/>
      <c r="AV36" s="459">
        <v>3</v>
      </c>
      <c r="AW36" s="464"/>
      <c r="AX36" s="58"/>
      <c r="AY36" s="157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78"/>
    </row>
    <row r="37" spans="1:70" ht="10.5" customHeight="1" thickBot="1">
      <c r="D37" s="135"/>
      <c r="E37" s="136"/>
      <c r="F37" s="136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478" t="s">
        <v>88</v>
      </c>
      <c r="AF37" s="479"/>
      <c r="AG37" s="479"/>
      <c r="AH37" s="479"/>
      <c r="AI37" s="479"/>
      <c r="AJ37" s="479"/>
      <c r="AK37" s="479"/>
      <c r="AL37" s="479"/>
      <c r="AM37" s="479"/>
      <c r="AN37" s="479"/>
      <c r="AO37" s="479"/>
      <c r="AP37" s="479"/>
      <c r="AQ37" s="479"/>
      <c r="AR37" s="479"/>
      <c r="AS37" s="480"/>
      <c r="AT37" s="458">
        <v>6</v>
      </c>
      <c r="AU37" s="458"/>
      <c r="AV37" s="458">
        <v>6</v>
      </c>
      <c r="AW37" s="458"/>
      <c r="AX37" s="58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6"/>
      <c r="BJ37" s="156"/>
      <c r="BK37" s="156"/>
      <c r="BL37" s="156"/>
      <c r="BM37" s="156"/>
      <c r="BN37" s="156"/>
      <c r="BO37" s="156"/>
      <c r="BP37" s="156"/>
      <c r="BQ37" s="156"/>
      <c r="BR37" s="178"/>
    </row>
    <row r="38" spans="1:70" ht="9.75" hidden="1" customHeight="1">
      <c r="D38" s="135"/>
      <c r="E38" s="136"/>
      <c r="F38" s="136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469"/>
      <c r="AF38" s="470"/>
      <c r="AG38" s="470"/>
      <c r="AH38" s="470"/>
      <c r="AI38" s="470"/>
      <c r="AJ38" s="470"/>
      <c r="AK38" s="470"/>
      <c r="AL38" s="470"/>
      <c r="AM38" s="470"/>
      <c r="AN38" s="470"/>
      <c r="AO38" s="470"/>
      <c r="AP38" s="470"/>
      <c r="AQ38" s="470"/>
      <c r="AR38" s="470"/>
      <c r="AS38" s="471"/>
      <c r="AT38" s="458"/>
      <c r="AU38" s="458"/>
      <c r="AV38" s="458"/>
      <c r="AW38" s="458"/>
      <c r="AX38" s="58"/>
      <c r="AY38" s="59"/>
      <c r="AZ38" s="59"/>
      <c r="BA38" s="59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41"/>
      <c r="BR38" s="178"/>
    </row>
    <row r="39" spans="1:70" ht="12.75" customHeight="1" thickBot="1">
      <c r="D39" s="135"/>
      <c r="E39" s="136"/>
      <c r="F39" s="136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478" t="s">
        <v>171</v>
      </c>
      <c r="AF39" s="479"/>
      <c r="AG39" s="479"/>
      <c r="AH39" s="479"/>
      <c r="AI39" s="479"/>
      <c r="AJ39" s="479"/>
      <c r="AK39" s="479"/>
      <c r="AL39" s="479"/>
      <c r="AM39" s="479"/>
      <c r="AN39" s="479"/>
      <c r="AO39" s="479"/>
      <c r="AP39" s="479"/>
      <c r="AQ39" s="479"/>
      <c r="AR39" s="479"/>
      <c r="AS39" s="480"/>
      <c r="AT39" s="481">
        <v>7</v>
      </c>
      <c r="AU39" s="481"/>
      <c r="AV39" s="481">
        <v>6</v>
      </c>
      <c r="AW39" s="481"/>
      <c r="AX39" s="58"/>
      <c r="AY39" s="59"/>
      <c r="AZ39" s="59"/>
      <c r="BA39" s="59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179"/>
    </row>
    <row r="40" spans="1:70" ht="6.6" customHeight="1">
      <c r="D40" s="135"/>
      <c r="E40" s="136"/>
      <c r="F40" s="136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179"/>
    </row>
    <row r="41" spans="1:70" ht="13.5" thickBot="1">
      <c r="D41" s="482" t="s">
        <v>55</v>
      </c>
      <c r="E41" s="483"/>
      <c r="F41" s="483"/>
      <c r="G41" s="483"/>
      <c r="H41" s="483"/>
      <c r="I41" s="483"/>
      <c r="J41" s="483"/>
      <c r="K41" s="483"/>
      <c r="L41" s="483"/>
      <c r="M41" s="483"/>
      <c r="N41" s="483"/>
      <c r="O41" s="483"/>
      <c r="P41" s="483"/>
      <c r="Q41" s="483"/>
      <c r="R41" s="483"/>
      <c r="S41" s="483"/>
      <c r="T41" s="483"/>
      <c r="U41" s="483"/>
      <c r="V41" s="483"/>
      <c r="W41" s="483"/>
      <c r="X41" s="483"/>
      <c r="Y41" s="483"/>
      <c r="Z41" s="483"/>
      <c r="AA41" s="483"/>
      <c r="AB41" s="483"/>
      <c r="AC41" s="483"/>
      <c r="AD41" s="483"/>
      <c r="AE41" s="483"/>
      <c r="AF41" s="483"/>
      <c r="AG41" s="483"/>
      <c r="AH41" s="483"/>
      <c r="AI41" s="483"/>
      <c r="AJ41" s="483"/>
      <c r="AK41" s="483"/>
      <c r="AL41" s="483"/>
      <c r="AM41" s="483"/>
      <c r="AN41" s="483"/>
      <c r="AO41" s="483"/>
      <c r="AP41" s="483"/>
      <c r="AQ41" s="483"/>
      <c r="AR41" s="483"/>
      <c r="AS41" s="483"/>
      <c r="AT41" s="483"/>
      <c r="AU41" s="483"/>
      <c r="AV41" s="483"/>
      <c r="AW41" s="483"/>
      <c r="AX41" s="483"/>
      <c r="AY41" s="483"/>
      <c r="AZ41" s="483"/>
      <c r="BA41" s="483"/>
      <c r="BB41" s="483"/>
      <c r="BC41" s="483"/>
      <c r="BD41" s="483"/>
      <c r="BE41" s="483"/>
      <c r="BF41" s="483"/>
      <c r="BG41" s="483"/>
      <c r="BH41" s="483"/>
      <c r="BI41" s="483"/>
      <c r="BJ41" s="483"/>
      <c r="BK41" s="483"/>
      <c r="BL41" s="483"/>
      <c r="BM41" s="483"/>
      <c r="BN41" s="483"/>
      <c r="BO41" s="483"/>
      <c r="BP41" s="484"/>
      <c r="BQ41" s="484"/>
      <c r="BR41" s="179"/>
    </row>
    <row r="42" spans="1:70" ht="9.75" customHeight="1">
      <c r="A42" s="485" t="s">
        <v>75</v>
      </c>
      <c r="B42" s="486"/>
      <c r="C42" s="487"/>
      <c r="D42" s="494" t="s">
        <v>111</v>
      </c>
      <c r="E42" s="495"/>
      <c r="F42" s="496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4"/>
      <c r="Y42" s="14"/>
      <c r="Z42" s="14"/>
      <c r="AA42" s="14"/>
      <c r="AB42" s="14"/>
      <c r="AC42" s="14"/>
      <c r="AD42" s="34"/>
      <c r="AE42" s="503" t="s">
        <v>56</v>
      </c>
      <c r="AF42" s="504"/>
      <c r="AG42" s="504"/>
      <c r="AH42" s="504"/>
      <c r="AI42" s="504"/>
      <c r="AJ42" s="504"/>
      <c r="AK42" s="507" t="s">
        <v>32</v>
      </c>
      <c r="AL42" s="508"/>
      <c r="AM42" s="145" t="s">
        <v>20</v>
      </c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503" t="s">
        <v>59</v>
      </c>
      <c r="AZ42" s="504"/>
      <c r="BA42" s="504"/>
      <c r="BB42" s="504"/>
      <c r="BC42" s="504"/>
      <c r="BD42" s="504"/>
      <c r="BE42" s="504"/>
      <c r="BF42" s="504"/>
      <c r="BG42" s="504"/>
      <c r="BH42" s="504"/>
      <c r="BI42" s="504"/>
      <c r="BJ42" s="504"/>
      <c r="BK42" s="504"/>
      <c r="BL42" s="504"/>
      <c r="BM42" s="504"/>
      <c r="BN42" s="513"/>
      <c r="BP42" s="106"/>
      <c r="BQ42" s="106"/>
      <c r="BR42" s="178"/>
    </row>
    <row r="43" spans="1:70" ht="9.75" customHeight="1">
      <c r="A43" s="488"/>
      <c r="B43" s="489"/>
      <c r="C43" s="490"/>
      <c r="D43" s="497"/>
      <c r="E43" s="498"/>
      <c r="F43" s="499"/>
      <c r="G43" s="16"/>
      <c r="H43" s="15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9"/>
      <c r="Y43" s="9"/>
      <c r="Z43" s="35"/>
      <c r="AA43" s="35"/>
      <c r="AB43" s="35"/>
      <c r="AC43" s="35"/>
      <c r="AD43" s="17"/>
      <c r="AE43" s="505"/>
      <c r="AF43" s="506"/>
      <c r="AG43" s="506"/>
      <c r="AH43" s="506"/>
      <c r="AI43" s="506"/>
      <c r="AJ43" s="506"/>
      <c r="AK43" s="509"/>
      <c r="AL43" s="510"/>
      <c r="AM43" s="147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514"/>
      <c r="AZ43" s="515"/>
      <c r="BA43" s="515"/>
      <c r="BB43" s="515"/>
      <c r="BC43" s="515"/>
      <c r="BD43" s="515"/>
      <c r="BE43" s="515"/>
      <c r="BF43" s="515"/>
      <c r="BG43" s="515"/>
      <c r="BH43" s="515"/>
      <c r="BI43" s="515"/>
      <c r="BJ43" s="515"/>
      <c r="BK43" s="515"/>
      <c r="BL43" s="515"/>
      <c r="BM43" s="515"/>
      <c r="BN43" s="516"/>
      <c r="BR43" s="178"/>
    </row>
    <row r="44" spans="1:70" ht="9.75" customHeight="1">
      <c r="A44" s="488"/>
      <c r="B44" s="489"/>
      <c r="C44" s="490"/>
      <c r="D44" s="497"/>
      <c r="E44" s="498"/>
      <c r="F44" s="499"/>
      <c r="G44" s="16"/>
      <c r="H44" s="15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9"/>
      <c r="Y44" s="9"/>
      <c r="Z44" s="35"/>
      <c r="AA44" s="35"/>
      <c r="AB44" s="35"/>
      <c r="AC44" s="35"/>
      <c r="AD44" s="17"/>
      <c r="AE44" s="517" t="s">
        <v>25</v>
      </c>
      <c r="AF44" s="518"/>
      <c r="AG44" s="518" t="s">
        <v>24</v>
      </c>
      <c r="AH44" s="518"/>
      <c r="AI44" s="518" t="s">
        <v>26</v>
      </c>
      <c r="AJ44" s="523"/>
      <c r="AK44" s="509"/>
      <c r="AL44" s="510"/>
      <c r="AM44" s="509" t="s">
        <v>31</v>
      </c>
      <c r="AN44" s="526"/>
      <c r="AO44" s="528" t="s">
        <v>57</v>
      </c>
      <c r="AP44" s="528"/>
      <c r="AQ44" s="528"/>
      <c r="AR44" s="528"/>
      <c r="AS44" s="528"/>
      <c r="AT44" s="528"/>
      <c r="AU44" s="528"/>
      <c r="AV44" s="528"/>
      <c r="AW44" s="526" t="s">
        <v>21</v>
      </c>
      <c r="AX44" s="526"/>
      <c r="AY44" s="529" t="s">
        <v>60</v>
      </c>
      <c r="AZ44" s="528"/>
      <c r="BA44" s="528"/>
      <c r="BB44" s="528"/>
      <c r="BC44" s="528" t="s">
        <v>61</v>
      </c>
      <c r="BD44" s="528"/>
      <c r="BE44" s="528"/>
      <c r="BF44" s="528"/>
      <c r="BG44" s="528" t="s">
        <v>62</v>
      </c>
      <c r="BH44" s="528"/>
      <c r="BI44" s="528"/>
      <c r="BJ44" s="528"/>
      <c r="BK44" s="528" t="s">
        <v>63</v>
      </c>
      <c r="BL44" s="528"/>
      <c r="BM44" s="528"/>
      <c r="BN44" s="532"/>
      <c r="BR44" s="178"/>
    </row>
    <row r="45" spans="1:70" ht="9.75" customHeight="1">
      <c r="A45" s="488"/>
      <c r="B45" s="489"/>
      <c r="C45" s="490"/>
      <c r="D45" s="497"/>
      <c r="E45" s="498"/>
      <c r="F45" s="499"/>
      <c r="G45" s="533" t="s">
        <v>66</v>
      </c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5"/>
      <c r="X45" s="515"/>
      <c r="Y45" s="515"/>
      <c r="Z45" s="515"/>
      <c r="AA45" s="515"/>
      <c r="AB45" s="35"/>
      <c r="AC45" s="35"/>
      <c r="AD45" s="17"/>
      <c r="AE45" s="519"/>
      <c r="AF45" s="520"/>
      <c r="AG45" s="520"/>
      <c r="AH45" s="520"/>
      <c r="AI45" s="520"/>
      <c r="AJ45" s="524"/>
      <c r="AK45" s="509"/>
      <c r="AL45" s="510"/>
      <c r="AM45" s="509"/>
      <c r="AN45" s="526"/>
      <c r="AO45" s="528"/>
      <c r="AP45" s="528"/>
      <c r="AQ45" s="528"/>
      <c r="AR45" s="528"/>
      <c r="AS45" s="528"/>
      <c r="AT45" s="528"/>
      <c r="AU45" s="528"/>
      <c r="AV45" s="528"/>
      <c r="AW45" s="526"/>
      <c r="AX45" s="526"/>
      <c r="AY45" s="534" t="s">
        <v>64</v>
      </c>
      <c r="AZ45" s="535"/>
      <c r="BA45" s="535"/>
      <c r="BB45" s="535"/>
      <c r="BC45" s="535"/>
      <c r="BD45" s="535"/>
      <c r="BE45" s="535"/>
      <c r="BF45" s="535"/>
      <c r="BG45" s="535"/>
      <c r="BH45" s="535"/>
      <c r="BI45" s="535"/>
      <c r="BJ45" s="535"/>
      <c r="BK45" s="535"/>
      <c r="BL45" s="535"/>
      <c r="BM45" s="535"/>
      <c r="BN45" s="536"/>
      <c r="BR45" s="178"/>
    </row>
    <row r="46" spans="1:70" ht="9.75" customHeight="1">
      <c r="A46" s="488"/>
      <c r="B46" s="489"/>
      <c r="C46" s="490"/>
      <c r="D46" s="497"/>
      <c r="E46" s="498"/>
      <c r="F46" s="499"/>
      <c r="G46" s="533"/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5"/>
      <c r="X46" s="515"/>
      <c r="Y46" s="515"/>
      <c r="Z46" s="515"/>
      <c r="AA46" s="515"/>
      <c r="AB46" s="35"/>
      <c r="AC46" s="35"/>
      <c r="AD46" s="17"/>
      <c r="AE46" s="519"/>
      <c r="AF46" s="520"/>
      <c r="AG46" s="520"/>
      <c r="AH46" s="520"/>
      <c r="AI46" s="520"/>
      <c r="AJ46" s="524"/>
      <c r="AK46" s="509"/>
      <c r="AL46" s="510"/>
      <c r="AM46" s="509"/>
      <c r="AN46" s="526"/>
      <c r="AO46" s="537" t="s">
        <v>13</v>
      </c>
      <c r="AP46" s="538"/>
      <c r="AQ46" s="541" t="s">
        <v>58</v>
      </c>
      <c r="AR46" s="541"/>
      <c r="AS46" s="541"/>
      <c r="AT46" s="541"/>
      <c r="AU46" s="541"/>
      <c r="AV46" s="541"/>
      <c r="AW46" s="526"/>
      <c r="AX46" s="526"/>
      <c r="AY46" s="542">
        <v>1</v>
      </c>
      <c r="AZ46" s="543"/>
      <c r="BA46" s="544">
        <v>2</v>
      </c>
      <c r="BB46" s="543"/>
      <c r="BC46" s="544">
        <v>3</v>
      </c>
      <c r="BD46" s="543"/>
      <c r="BE46" s="544">
        <v>4</v>
      </c>
      <c r="BF46" s="543"/>
      <c r="BG46" s="544">
        <v>5</v>
      </c>
      <c r="BH46" s="543"/>
      <c r="BI46" s="544">
        <v>6</v>
      </c>
      <c r="BJ46" s="543"/>
      <c r="BK46" s="544">
        <v>7</v>
      </c>
      <c r="BL46" s="543"/>
      <c r="BM46" s="544">
        <v>8</v>
      </c>
      <c r="BN46" s="545"/>
      <c r="BR46" s="178"/>
    </row>
    <row r="47" spans="1:70" ht="9" customHeight="1">
      <c r="A47" s="488"/>
      <c r="B47" s="489"/>
      <c r="C47" s="490"/>
      <c r="D47" s="497"/>
      <c r="E47" s="498"/>
      <c r="F47" s="499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9"/>
      <c r="Y47" s="9"/>
      <c r="Z47" s="35"/>
      <c r="AA47" s="35"/>
      <c r="AB47" s="35"/>
      <c r="AC47" s="35"/>
      <c r="AD47" s="17"/>
      <c r="AE47" s="519"/>
      <c r="AF47" s="520"/>
      <c r="AG47" s="520"/>
      <c r="AH47" s="520"/>
      <c r="AI47" s="520"/>
      <c r="AJ47" s="524"/>
      <c r="AK47" s="509"/>
      <c r="AL47" s="510"/>
      <c r="AM47" s="509"/>
      <c r="AN47" s="526"/>
      <c r="AO47" s="539"/>
      <c r="AP47" s="526"/>
      <c r="AQ47" s="537" t="s">
        <v>23</v>
      </c>
      <c r="AR47" s="546"/>
      <c r="AS47" s="549" t="s">
        <v>137</v>
      </c>
      <c r="AT47" s="550"/>
      <c r="AU47" s="537" t="s">
        <v>22</v>
      </c>
      <c r="AV47" s="546"/>
      <c r="AW47" s="526"/>
      <c r="AX47" s="526"/>
      <c r="AY47" s="555" t="s">
        <v>65</v>
      </c>
      <c r="AZ47" s="556"/>
      <c r="BA47" s="556"/>
      <c r="BB47" s="556"/>
      <c r="BC47" s="556"/>
      <c r="BD47" s="556"/>
      <c r="BE47" s="556"/>
      <c r="BF47" s="556"/>
      <c r="BG47" s="556"/>
      <c r="BH47" s="556"/>
      <c r="BI47" s="556"/>
      <c r="BJ47" s="556"/>
      <c r="BK47" s="556"/>
      <c r="BL47" s="556"/>
      <c r="BM47" s="556"/>
      <c r="BN47" s="557"/>
      <c r="BR47" s="178"/>
    </row>
    <row r="48" spans="1:70" ht="9.75" customHeight="1">
      <c r="A48" s="488"/>
      <c r="B48" s="489"/>
      <c r="C48" s="490"/>
      <c r="D48" s="497"/>
      <c r="E48" s="498"/>
      <c r="F48" s="499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9"/>
      <c r="Y48" s="9"/>
      <c r="Z48" s="35"/>
      <c r="AA48" s="35"/>
      <c r="AB48" s="35"/>
      <c r="AC48" s="35"/>
      <c r="AD48" s="17"/>
      <c r="AE48" s="519"/>
      <c r="AF48" s="520"/>
      <c r="AG48" s="520"/>
      <c r="AH48" s="520"/>
      <c r="AI48" s="520"/>
      <c r="AJ48" s="524"/>
      <c r="AK48" s="509"/>
      <c r="AL48" s="510"/>
      <c r="AM48" s="509"/>
      <c r="AN48" s="526"/>
      <c r="AO48" s="539"/>
      <c r="AP48" s="526"/>
      <c r="AQ48" s="539"/>
      <c r="AR48" s="547"/>
      <c r="AS48" s="551"/>
      <c r="AT48" s="552"/>
      <c r="AU48" s="539"/>
      <c r="AV48" s="547"/>
      <c r="AW48" s="526"/>
      <c r="AX48" s="526"/>
      <c r="AY48" s="558">
        <v>16</v>
      </c>
      <c r="AZ48" s="531"/>
      <c r="BA48" s="530">
        <v>22</v>
      </c>
      <c r="BB48" s="531"/>
      <c r="BC48" s="530">
        <v>16</v>
      </c>
      <c r="BD48" s="531"/>
      <c r="BE48" s="530">
        <v>19</v>
      </c>
      <c r="BF48" s="531"/>
      <c r="BG48" s="530">
        <v>16</v>
      </c>
      <c r="BH48" s="531"/>
      <c r="BI48" s="530">
        <v>16</v>
      </c>
      <c r="BJ48" s="531"/>
      <c r="BK48" s="530">
        <v>10</v>
      </c>
      <c r="BL48" s="531"/>
      <c r="BM48" s="530">
        <v>19</v>
      </c>
      <c r="BN48" s="559"/>
      <c r="BR48" s="178"/>
    </row>
    <row r="49" spans="1:74" ht="9" customHeight="1">
      <c r="A49" s="491"/>
      <c r="B49" s="492"/>
      <c r="C49" s="493"/>
      <c r="D49" s="500"/>
      <c r="E49" s="501"/>
      <c r="F49" s="502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9"/>
      <c r="Y49" s="9"/>
      <c r="Z49" s="36"/>
      <c r="AA49" s="36"/>
      <c r="AB49" s="36"/>
      <c r="AC49" s="36"/>
      <c r="AD49" s="37"/>
      <c r="AE49" s="521"/>
      <c r="AF49" s="522"/>
      <c r="AG49" s="522"/>
      <c r="AH49" s="522"/>
      <c r="AI49" s="522"/>
      <c r="AJ49" s="525"/>
      <c r="AK49" s="511"/>
      <c r="AL49" s="512"/>
      <c r="AM49" s="511"/>
      <c r="AN49" s="527"/>
      <c r="AO49" s="540"/>
      <c r="AP49" s="527"/>
      <c r="AQ49" s="540"/>
      <c r="AR49" s="548"/>
      <c r="AS49" s="553"/>
      <c r="AT49" s="554"/>
      <c r="AU49" s="540"/>
      <c r="AV49" s="548"/>
      <c r="AW49" s="527"/>
      <c r="AX49" s="527"/>
      <c r="AY49" s="15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9"/>
      <c r="BR49" s="178"/>
    </row>
    <row r="50" spans="1:74" ht="9.75" customHeight="1" thickBot="1">
      <c r="A50" s="563"/>
      <c r="B50" s="564"/>
      <c r="C50" s="564"/>
      <c r="D50" s="565">
        <v>1</v>
      </c>
      <c r="E50" s="565"/>
      <c r="F50" s="566"/>
      <c r="G50" s="544">
        <v>2</v>
      </c>
      <c r="H50" s="567"/>
      <c r="I50" s="567"/>
      <c r="J50" s="567"/>
      <c r="K50" s="567"/>
      <c r="L50" s="567"/>
      <c r="M50" s="567"/>
      <c r="N50" s="567"/>
      <c r="O50" s="567"/>
      <c r="P50" s="567"/>
      <c r="Q50" s="567"/>
      <c r="R50" s="567"/>
      <c r="S50" s="567"/>
      <c r="T50" s="567"/>
      <c r="U50" s="567"/>
      <c r="V50" s="567"/>
      <c r="W50" s="567"/>
      <c r="X50" s="567"/>
      <c r="Y50" s="567"/>
      <c r="Z50" s="567"/>
      <c r="AA50" s="567"/>
      <c r="AB50" s="567"/>
      <c r="AC50" s="567"/>
      <c r="AD50" s="545"/>
      <c r="AE50" s="568">
        <v>3</v>
      </c>
      <c r="AF50" s="569"/>
      <c r="AG50" s="544">
        <v>4</v>
      </c>
      <c r="AH50" s="543"/>
      <c r="AI50" s="544">
        <v>5</v>
      </c>
      <c r="AJ50" s="545"/>
      <c r="AK50" s="572">
        <v>6</v>
      </c>
      <c r="AL50" s="573"/>
      <c r="AM50" s="542">
        <v>7</v>
      </c>
      <c r="AN50" s="543"/>
      <c r="AO50" s="544">
        <v>8</v>
      </c>
      <c r="AP50" s="543"/>
      <c r="AQ50" s="544">
        <v>9</v>
      </c>
      <c r="AR50" s="543"/>
      <c r="AS50" s="544">
        <v>10</v>
      </c>
      <c r="AT50" s="543"/>
      <c r="AU50" s="544">
        <v>11</v>
      </c>
      <c r="AV50" s="543"/>
      <c r="AW50" s="544">
        <v>13</v>
      </c>
      <c r="AX50" s="567"/>
      <c r="AY50" s="593">
        <v>15</v>
      </c>
      <c r="AZ50" s="571"/>
      <c r="BA50" s="570">
        <v>16</v>
      </c>
      <c r="BB50" s="571"/>
      <c r="BC50" s="570">
        <v>17</v>
      </c>
      <c r="BD50" s="571"/>
      <c r="BE50" s="570">
        <v>18</v>
      </c>
      <c r="BF50" s="571"/>
      <c r="BG50" s="570">
        <v>19</v>
      </c>
      <c r="BH50" s="571"/>
      <c r="BI50" s="570">
        <v>20</v>
      </c>
      <c r="BJ50" s="571"/>
      <c r="BK50" s="570">
        <v>21</v>
      </c>
      <c r="BL50" s="571"/>
      <c r="BM50" s="570">
        <v>22</v>
      </c>
      <c r="BN50" s="574"/>
      <c r="BR50" s="178"/>
    </row>
    <row r="51" spans="1:74" ht="12.75" hidden="1" customHeight="1">
      <c r="A51" s="115"/>
      <c r="B51" s="78"/>
      <c r="C51" s="78"/>
      <c r="AY51" s="112"/>
      <c r="AZ51" s="112"/>
      <c r="BA51" s="112"/>
      <c r="BD51" s="108"/>
      <c r="BE51" s="108"/>
      <c r="BF51" s="108"/>
      <c r="BR51" s="178"/>
    </row>
    <row r="52" spans="1:74" ht="15.75" customHeight="1" thickTop="1" thickBot="1">
      <c r="A52" s="115"/>
      <c r="B52" s="78"/>
      <c r="C52" s="78"/>
      <c r="D52" s="584" t="s">
        <v>142</v>
      </c>
      <c r="E52" s="585"/>
      <c r="F52" s="585"/>
      <c r="G52" s="585"/>
      <c r="H52" s="585"/>
      <c r="I52" s="585"/>
      <c r="J52" s="585"/>
      <c r="K52" s="585"/>
      <c r="L52" s="585"/>
      <c r="M52" s="585"/>
      <c r="N52" s="585"/>
      <c r="O52" s="585"/>
      <c r="P52" s="585"/>
      <c r="Q52" s="585"/>
      <c r="R52" s="585"/>
      <c r="S52" s="585"/>
      <c r="T52" s="585"/>
      <c r="U52" s="585"/>
      <c r="V52" s="585"/>
      <c r="W52" s="585"/>
      <c r="X52" s="585"/>
      <c r="Y52" s="585"/>
      <c r="Z52" s="585"/>
      <c r="AA52" s="585"/>
      <c r="AB52" s="585"/>
      <c r="AC52" s="585"/>
      <c r="AD52" s="585"/>
      <c r="AE52" s="585"/>
      <c r="AF52" s="585"/>
      <c r="AG52" s="585"/>
      <c r="AH52" s="585"/>
      <c r="AI52" s="585"/>
      <c r="AJ52" s="585"/>
      <c r="AK52" s="585"/>
      <c r="AL52" s="585"/>
      <c r="AM52" s="585"/>
      <c r="AN52" s="585"/>
      <c r="AO52" s="585"/>
      <c r="AP52" s="585"/>
      <c r="AQ52" s="585"/>
      <c r="AR52" s="585"/>
      <c r="AS52" s="585"/>
      <c r="AT52" s="585"/>
      <c r="AU52" s="585"/>
      <c r="AV52" s="585"/>
      <c r="AW52" s="585"/>
      <c r="AX52" s="585"/>
      <c r="AY52" s="585"/>
      <c r="AZ52" s="585"/>
      <c r="BA52" s="585"/>
      <c r="BB52" s="585"/>
      <c r="BC52" s="585"/>
      <c r="BD52" s="585"/>
      <c r="BE52" s="585"/>
      <c r="BF52" s="585"/>
      <c r="BG52" s="585"/>
      <c r="BH52" s="585"/>
      <c r="BI52" s="585"/>
      <c r="BJ52" s="585"/>
      <c r="BK52" s="585"/>
      <c r="BL52" s="585"/>
      <c r="BM52" s="585"/>
      <c r="BN52" s="586"/>
      <c r="BR52" s="178"/>
      <c r="BV52" s="108">
        <f>35*0.7</f>
        <v>24.5</v>
      </c>
    </row>
    <row r="53" spans="1:74" ht="15.75" customHeight="1" thickTop="1" thickBot="1">
      <c r="A53" s="587" t="s">
        <v>141</v>
      </c>
      <c r="B53" s="588"/>
      <c r="C53" s="588"/>
      <c r="D53" s="588"/>
      <c r="E53" s="588"/>
      <c r="F53" s="588"/>
      <c r="G53" s="588"/>
      <c r="H53" s="588"/>
      <c r="I53" s="588"/>
      <c r="J53" s="588"/>
      <c r="K53" s="588"/>
      <c r="L53" s="588"/>
      <c r="M53" s="588"/>
      <c r="N53" s="588"/>
      <c r="O53" s="588"/>
      <c r="P53" s="588"/>
      <c r="Q53" s="588"/>
      <c r="R53" s="588"/>
      <c r="S53" s="588"/>
      <c r="T53" s="588"/>
      <c r="U53" s="588"/>
      <c r="V53" s="588"/>
      <c r="W53" s="588"/>
      <c r="X53" s="588"/>
      <c r="Y53" s="588"/>
      <c r="Z53" s="588"/>
      <c r="AA53" s="588"/>
      <c r="AB53" s="588"/>
      <c r="AC53" s="588"/>
      <c r="AD53" s="588"/>
      <c r="AE53" s="588"/>
      <c r="AF53" s="588"/>
      <c r="AG53" s="588"/>
      <c r="AH53" s="588"/>
      <c r="AI53" s="588"/>
      <c r="AJ53" s="588"/>
      <c r="AK53" s="588"/>
      <c r="AL53" s="588"/>
      <c r="AM53" s="588"/>
      <c r="AN53" s="588"/>
      <c r="AO53" s="588"/>
      <c r="AP53" s="588"/>
      <c r="AQ53" s="588"/>
      <c r="AR53" s="588"/>
      <c r="AS53" s="588"/>
      <c r="AT53" s="588"/>
      <c r="AU53" s="588"/>
      <c r="AV53" s="588"/>
      <c r="AW53" s="588"/>
      <c r="AX53" s="588"/>
      <c r="AY53" s="588"/>
      <c r="AZ53" s="588"/>
      <c r="BA53" s="588"/>
      <c r="BB53" s="588"/>
      <c r="BC53" s="588"/>
      <c r="BD53" s="588"/>
      <c r="BE53" s="588"/>
      <c r="BF53" s="588"/>
      <c r="BG53" s="588"/>
      <c r="BH53" s="588"/>
      <c r="BI53" s="588"/>
      <c r="BJ53" s="588"/>
      <c r="BK53" s="588"/>
      <c r="BL53" s="588"/>
      <c r="BM53" s="588"/>
      <c r="BN53" s="589"/>
      <c r="BR53" s="178"/>
    </row>
    <row r="54" spans="1:74" s="109" customFormat="1" ht="12" customHeight="1" thickTop="1">
      <c r="A54" s="115"/>
      <c r="B54" s="78"/>
      <c r="C54" s="78"/>
      <c r="D54" s="590" t="s">
        <v>104</v>
      </c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  <c r="AC54" s="591"/>
      <c r="AD54" s="591"/>
      <c r="AE54" s="591"/>
      <c r="AF54" s="591"/>
      <c r="AG54" s="591"/>
      <c r="AH54" s="591"/>
      <c r="AI54" s="591"/>
      <c r="AJ54" s="591"/>
      <c r="AK54" s="591"/>
      <c r="AL54" s="591"/>
      <c r="AM54" s="591"/>
      <c r="AN54" s="591"/>
      <c r="AO54" s="591"/>
      <c r="AP54" s="591"/>
      <c r="AQ54" s="591"/>
      <c r="AR54" s="591"/>
      <c r="AS54" s="591"/>
      <c r="AT54" s="591"/>
      <c r="AU54" s="591"/>
      <c r="AV54" s="591"/>
      <c r="AW54" s="591"/>
      <c r="AX54" s="591"/>
      <c r="AY54" s="591"/>
      <c r="AZ54" s="591"/>
      <c r="BA54" s="591"/>
      <c r="BB54" s="591"/>
      <c r="BC54" s="591"/>
      <c r="BD54" s="591"/>
      <c r="BE54" s="591"/>
      <c r="BF54" s="591"/>
      <c r="BG54" s="591"/>
      <c r="BH54" s="591"/>
      <c r="BI54" s="591"/>
      <c r="BJ54" s="591"/>
      <c r="BK54" s="591"/>
      <c r="BL54" s="591"/>
      <c r="BM54" s="591"/>
      <c r="BN54" s="592"/>
      <c r="BR54" s="178"/>
    </row>
    <row r="55" spans="1:74" ht="11.25" customHeight="1">
      <c r="A55" s="594" t="s">
        <v>112</v>
      </c>
      <c r="B55" s="462"/>
      <c r="C55" s="595"/>
      <c r="D55" s="596" t="s">
        <v>211</v>
      </c>
      <c r="E55" s="597"/>
      <c r="F55" s="581"/>
      <c r="G55" s="598" t="s">
        <v>34</v>
      </c>
      <c r="H55" s="599"/>
      <c r="I55" s="599"/>
      <c r="J55" s="599"/>
      <c r="K55" s="599"/>
      <c r="L55" s="599"/>
      <c r="M55" s="599"/>
      <c r="N55" s="599"/>
      <c r="O55" s="599"/>
      <c r="P55" s="599"/>
      <c r="Q55" s="599"/>
      <c r="R55" s="599"/>
      <c r="S55" s="599"/>
      <c r="T55" s="599"/>
      <c r="U55" s="599"/>
      <c r="V55" s="599"/>
      <c r="W55" s="599"/>
      <c r="X55" s="599"/>
      <c r="Y55" s="599"/>
      <c r="Z55" s="599"/>
      <c r="AA55" s="599"/>
      <c r="AB55" s="599"/>
      <c r="AC55" s="599"/>
      <c r="AD55" s="600"/>
      <c r="AE55" s="601">
        <v>2</v>
      </c>
      <c r="AF55" s="578"/>
      <c r="AG55" s="602"/>
      <c r="AH55" s="603"/>
      <c r="AI55" s="577"/>
      <c r="AJ55" s="604"/>
      <c r="AK55" s="597">
        <v>3</v>
      </c>
      <c r="AL55" s="597"/>
      <c r="AM55" s="575">
        <f>(AK55)*30</f>
        <v>90</v>
      </c>
      <c r="AN55" s="576"/>
      <c r="AO55" s="577">
        <f>AY55*$AY$48+BA55*$BA$48+BC55*$BC$48+BE55*$BE$48+BG55*$BG$48+BI55*$BI$48+BK55*$BK$48+BM55*$BM$48</f>
        <v>44</v>
      </c>
      <c r="AP55" s="578"/>
      <c r="AQ55" s="577">
        <v>14</v>
      </c>
      <c r="AR55" s="578"/>
      <c r="AS55" s="577">
        <v>30</v>
      </c>
      <c r="AT55" s="578"/>
      <c r="AU55" s="577"/>
      <c r="AV55" s="578"/>
      <c r="AW55" s="575">
        <f>AM55-AO55</f>
        <v>46</v>
      </c>
      <c r="AX55" s="579"/>
      <c r="AY55" s="580"/>
      <c r="AZ55" s="581"/>
      <c r="BA55" s="582">
        <v>2</v>
      </c>
      <c r="BB55" s="583"/>
      <c r="BC55" s="560"/>
      <c r="BD55" s="561"/>
      <c r="BE55" s="560"/>
      <c r="BF55" s="561"/>
      <c r="BG55" s="560"/>
      <c r="BH55" s="561"/>
      <c r="BI55" s="560"/>
      <c r="BJ55" s="561"/>
      <c r="BK55" s="560"/>
      <c r="BL55" s="561"/>
      <c r="BM55" s="560"/>
      <c r="BN55" s="562"/>
      <c r="BR55" s="181">
        <f>AO55/AM55</f>
        <v>0.48888888888888887</v>
      </c>
      <c r="BS55" s="108">
        <f>AO55-AQ55-AS55-AU55</f>
        <v>0</v>
      </c>
    </row>
    <row r="56" spans="1:74" ht="12" customHeight="1">
      <c r="A56" s="594" t="s">
        <v>112</v>
      </c>
      <c r="B56" s="462"/>
      <c r="C56" s="595"/>
      <c r="D56" s="596" t="s">
        <v>212</v>
      </c>
      <c r="E56" s="597"/>
      <c r="F56" s="581"/>
      <c r="G56" s="598" t="s">
        <v>131</v>
      </c>
      <c r="H56" s="599"/>
      <c r="I56" s="599"/>
      <c r="J56" s="599"/>
      <c r="K56" s="599"/>
      <c r="L56" s="599"/>
      <c r="M56" s="599"/>
      <c r="N56" s="599"/>
      <c r="O56" s="599"/>
      <c r="P56" s="599"/>
      <c r="Q56" s="599"/>
      <c r="R56" s="599"/>
      <c r="S56" s="599"/>
      <c r="T56" s="599"/>
      <c r="U56" s="599"/>
      <c r="V56" s="599"/>
      <c r="W56" s="599"/>
      <c r="X56" s="599"/>
      <c r="Y56" s="599"/>
      <c r="Z56" s="599"/>
      <c r="AA56" s="599"/>
      <c r="AB56" s="599"/>
      <c r="AC56" s="599"/>
      <c r="AD56" s="600"/>
      <c r="AE56" s="601">
        <v>2</v>
      </c>
      <c r="AF56" s="578"/>
      <c r="AG56" s="602"/>
      <c r="AH56" s="603"/>
      <c r="AI56" s="577"/>
      <c r="AJ56" s="604"/>
      <c r="AK56" s="611">
        <v>6</v>
      </c>
      <c r="AL56" s="597"/>
      <c r="AM56" s="575">
        <f>(AK56)*30</f>
        <v>180</v>
      </c>
      <c r="AN56" s="576"/>
      <c r="AO56" s="577">
        <f>AY56*$AY$48+BA56*$BA$48+BC56*$BC$48+BE56*$BE$48+BG56*$BG$48+BI56*$BI$48+BK56*$BK$48+BM56*$BM$48</f>
        <v>88</v>
      </c>
      <c r="AP56" s="578"/>
      <c r="AQ56" s="577">
        <v>40</v>
      </c>
      <c r="AR56" s="578"/>
      <c r="AS56" s="577">
        <v>48</v>
      </c>
      <c r="AT56" s="578"/>
      <c r="AU56" s="577"/>
      <c r="AV56" s="578"/>
      <c r="AW56" s="575">
        <f>AM56-AO56</f>
        <v>92</v>
      </c>
      <c r="AX56" s="579"/>
      <c r="AY56" s="580"/>
      <c r="AZ56" s="581"/>
      <c r="BA56" s="582">
        <v>4</v>
      </c>
      <c r="BB56" s="583"/>
      <c r="BC56" s="560"/>
      <c r="BD56" s="561"/>
      <c r="BE56" s="560"/>
      <c r="BF56" s="561"/>
      <c r="BG56" s="560"/>
      <c r="BH56" s="561"/>
      <c r="BI56" s="560"/>
      <c r="BJ56" s="561"/>
      <c r="BK56" s="560"/>
      <c r="BL56" s="561"/>
      <c r="BM56" s="560"/>
      <c r="BN56" s="562"/>
      <c r="BR56" s="181">
        <f>AO56/AM56</f>
        <v>0.48888888888888887</v>
      </c>
      <c r="BS56" s="108">
        <f>AO56-AQ56-AS56-AU56</f>
        <v>0</v>
      </c>
    </row>
    <row r="57" spans="1:74" ht="12" customHeight="1">
      <c r="A57" s="594" t="s">
        <v>112</v>
      </c>
      <c r="B57" s="462"/>
      <c r="C57" s="595"/>
      <c r="D57" s="596" t="s">
        <v>213</v>
      </c>
      <c r="E57" s="597"/>
      <c r="F57" s="581"/>
      <c r="G57" s="605" t="s">
        <v>94</v>
      </c>
      <c r="H57" s="606"/>
      <c r="I57" s="606"/>
      <c r="J57" s="606"/>
      <c r="K57" s="606"/>
      <c r="L57" s="606"/>
      <c r="M57" s="606"/>
      <c r="N57" s="606"/>
      <c r="O57" s="606"/>
      <c r="P57" s="606"/>
      <c r="Q57" s="606"/>
      <c r="R57" s="606"/>
      <c r="S57" s="606"/>
      <c r="T57" s="606"/>
      <c r="U57" s="606"/>
      <c r="V57" s="606"/>
      <c r="W57" s="606"/>
      <c r="X57" s="606"/>
      <c r="Y57" s="606"/>
      <c r="Z57" s="606"/>
      <c r="AA57" s="606"/>
      <c r="AB57" s="606"/>
      <c r="AC57" s="606"/>
      <c r="AD57" s="607"/>
      <c r="AE57" s="608">
        <v>4</v>
      </c>
      <c r="AF57" s="609"/>
      <c r="AG57" s="608">
        <v>3</v>
      </c>
      <c r="AH57" s="609"/>
      <c r="AI57" s="577"/>
      <c r="AJ57" s="604"/>
      <c r="AK57" s="597">
        <v>5</v>
      </c>
      <c r="AL57" s="597"/>
      <c r="AM57" s="575">
        <f>(AK57)*30</f>
        <v>150</v>
      </c>
      <c r="AN57" s="576"/>
      <c r="AO57" s="577">
        <f>AY57*$AY$48+BA57*$BA$48+BC57*$BC$48+BE57*$BE$48+BG57*$BG$48+BI57*$BI$48+BK57*$BK$48+BM57*$BM$48</f>
        <v>70</v>
      </c>
      <c r="AP57" s="578"/>
      <c r="AQ57" s="596"/>
      <c r="AR57" s="581"/>
      <c r="AS57" s="323">
        <v>70</v>
      </c>
      <c r="AT57" s="581"/>
      <c r="AU57" s="596"/>
      <c r="AV57" s="581"/>
      <c r="AW57" s="575">
        <f>AM57-AO57</f>
        <v>80</v>
      </c>
      <c r="AX57" s="579"/>
      <c r="AY57" s="580"/>
      <c r="AZ57" s="581"/>
      <c r="BA57" s="323"/>
      <c r="BB57" s="581"/>
      <c r="BC57" s="323">
        <v>2</v>
      </c>
      <c r="BD57" s="581"/>
      <c r="BE57" s="582">
        <v>2</v>
      </c>
      <c r="BF57" s="583"/>
      <c r="BG57" s="323"/>
      <c r="BH57" s="610"/>
      <c r="BI57" s="323"/>
      <c r="BJ57" s="610"/>
      <c r="BK57" s="560"/>
      <c r="BL57" s="561"/>
      <c r="BM57" s="560"/>
      <c r="BN57" s="562"/>
      <c r="BR57" s="181">
        <f>AO57/AM57</f>
        <v>0.46666666666666667</v>
      </c>
      <c r="BS57" s="108">
        <f>AO57-AQ57-AS57-AU57</f>
        <v>0</v>
      </c>
    </row>
    <row r="58" spans="1:74" s="112" customFormat="1" ht="12" customHeight="1" thickBot="1">
      <c r="A58" s="594" t="s">
        <v>112</v>
      </c>
      <c r="B58" s="462"/>
      <c r="C58" s="595"/>
      <c r="D58" s="596" t="s">
        <v>214</v>
      </c>
      <c r="E58" s="597"/>
      <c r="F58" s="581"/>
      <c r="G58" s="605" t="s">
        <v>27</v>
      </c>
      <c r="H58" s="606"/>
      <c r="I58" s="606"/>
      <c r="J58" s="606"/>
      <c r="K58" s="606"/>
      <c r="L58" s="606"/>
      <c r="M58" s="606"/>
      <c r="N58" s="606"/>
      <c r="O58" s="606"/>
      <c r="P58" s="606"/>
      <c r="Q58" s="606"/>
      <c r="R58" s="606"/>
      <c r="S58" s="606"/>
      <c r="T58" s="606"/>
      <c r="U58" s="606"/>
      <c r="V58" s="606"/>
      <c r="W58" s="606"/>
      <c r="X58" s="606"/>
      <c r="Y58" s="606"/>
      <c r="Z58" s="606"/>
      <c r="AA58" s="606"/>
      <c r="AB58" s="606"/>
      <c r="AC58" s="606"/>
      <c r="AD58" s="612"/>
      <c r="AE58" s="373">
        <v>7</v>
      </c>
      <c r="AF58" s="372"/>
      <c r="AG58" s="373"/>
      <c r="AH58" s="372"/>
      <c r="AI58" s="577"/>
      <c r="AJ58" s="604"/>
      <c r="AK58" s="611">
        <v>3</v>
      </c>
      <c r="AL58" s="597"/>
      <c r="AM58" s="575">
        <f>(AK58)*30</f>
        <v>90</v>
      </c>
      <c r="AN58" s="576"/>
      <c r="AO58" s="577">
        <f>AY58*$AY$48+BA58*$BA$48+BC58*$BC$48+BE58*$BE$48+BG58*$BG$48+BI58*$BI$48+BK58*$BK$48+BM58*$BM$48</f>
        <v>40</v>
      </c>
      <c r="AP58" s="578"/>
      <c r="AQ58" s="323">
        <v>18</v>
      </c>
      <c r="AR58" s="581"/>
      <c r="AS58" s="323">
        <v>22</v>
      </c>
      <c r="AT58" s="581"/>
      <c r="AU58" s="596"/>
      <c r="AV58" s="581"/>
      <c r="AW58" s="575">
        <f>AM58-AO58</f>
        <v>50</v>
      </c>
      <c r="AX58" s="579"/>
      <c r="AY58" s="580"/>
      <c r="AZ58" s="581"/>
      <c r="BA58" s="323"/>
      <c r="BB58" s="581"/>
      <c r="BC58" s="323"/>
      <c r="BD58" s="581"/>
      <c r="BE58" s="323"/>
      <c r="BF58" s="581"/>
      <c r="BG58" s="596"/>
      <c r="BH58" s="581"/>
      <c r="BI58" s="596"/>
      <c r="BJ58" s="581"/>
      <c r="BK58" s="582">
        <v>4</v>
      </c>
      <c r="BL58" s="583"/>
      <c r="BM58" s="560"/>
      <c r="BN58" s="562"/>
      <c r="BR58" s="181">
        <f>AO58/AM58</f>
        <v>0.44444444444444442</v>
      </c>
      <c r="BS58" s="108">
        <f>AO58-AQ58-AS58-AU58</f>
        <v>0</v>
      </c>
    </row>
    <row r="59" spans="1:74" ht="12" customHeight="1" thickBot="1">
      <c r="A59" s="118"/>
      <c r="B59" s="100"/>
      <c r="C59" s="100"/>
      <c r="D59" s="613" t="s">
        <v>13</v>
      </c>
      <c r="E59" s="613"/>
      <c r="F59" s="613"/>
      <c r="G59" s="613"/>
      <c r="H59" s="613"/>
      <c r="I59" s="613"/>
      <c r="J59" s="613"/>
      <c r="K59" s="613"/>
      <c r="L59" s="613"/>
      <c r="M59" s="613"/>
      <c r="N59" s="613"/>
      <c r="O59" s="613"/>
      <c r="P59" s="613"/>
      <c r="Q59" s="613"/>
      <c r="R59" s="613"/>
      <c r="S59" s="613"/>
      <c r="T59" s="613"/>
      <c r="U59" s="613"/>
      <c r="V59" s="613"/>
      <c r="W59" s="613"/>
      <c r="X59" s="613"/>
      <c r="Y59" s="613"/>
      <c r="Z59" s="613"/>
      <c r="AA59" s="613"/>
      <c r="AB59" s="613"/>
      <c r="AC59" s="613"/>
      <c r="AD59" s="614"/>
      <c r="AE59" s="615">
        <f>COUNT(AE55:AF58)</f>
        <v>4</v>
      </c>
      <c r="AF59" s="613"/>
      <c r="AG59" s="616">
        <f>COUNT(AG55:AH58)</f>
        <v>1</v>
      </c>
      <c r="AH59" s="617"/>
      <c r="AI59" s="618">
        <f>COUNT(AI55:AJ58)</f>
        <v>0</v>
      </c>
      <c r="AJ59" s="619"/>
      <c r="AK59" s="620">
        <f>SUM(AK55:AL58)</f>
        <v>17</v>
      </c>
      <c r="AL59" s="621"/>
      <c r="AM59" s="622">
        <f>SUM(AM55:AN58)</f>
        <v>510</v>
      </c>
      <c r="AN59" s="622"/>
      <c r="AO59" s="623">
        <f>SUM(AO55:AP58)</f>
        <v>242</v>
      </c>
      <c r="AP59" s="621"/>
      <c r="AQ59" s="622">
        <f>SUM(AQ55:AR58)</f>
        <v>72</v>
      </c>
      <c r="AR59" s="622"/>
      <c r="AS59" s="622">
        <f>SUM(AS55:AT58)</f>
        <v>170</v>
      </c>
      <c r="AT59" s="622"/>
      <c r="AU59" s="624">
        <f>SUM(AU55:AV58)</f>
        <v>0</v>
      </c>
      <c r="AV59" s="624"/>
      <c r="AW59" s="622">
        <f>SUM(AW55:AX58)</f>
        <v>268</v>
      </c>
      <c r="AX59" s="622"/>
      <c r="AY59" s="625">
        <f>SUM(AY55:AZ58)</f>
        <v>0</v>
      </c>
      <c r="AZ59" s="626"/>
      <c r="BA59" s="627">
        <f>SUM(BA55:BB58)</f>
        <v>6</v>
      </c>
      <c r="BB59" s="626"/>
      <c r="BC59" s="627">
        <f>SUM(BC55:BD58)</f>
        <v>2</v>
      </c>
      <c r="BD59" s="626"/>
      <c r="BE59" s="627">
        <f>SUM(BE55:BF58)</f>
        <v>2</v>
      </c>
      <c r="BF59" s="626"/>
      <c r="BG59" s="627">
        <f>SUM(BG55:BH58)</f>
        <v>0</v>
      </c>
      <c r="BH59" s="626"/>
      <c r="BI59" s="627">
        <f>SUM(BI55:BJ58)</f>
        <v>0</v>
      </c>
      <c r="BJ59" s="626"/>
      <c r="BK59" s="627">
        <f>SUM(BK55:BL58)</f>
        <v>4</v>
      </c>
      <c r="BL59" s="626"/>
      <c r="BM59" s="627">
        <f>SUM(BM55:BN58)</f>
        <v>0</v>
      </c>
      <c r="BN59" s="626"/>
      <c r="BP59" s="112"/>
      <c r="BR59" s="180">
        <f>AO59/AM59</f>
        <v>0.47450980392156861</v>
      </c>
    </row>
    <row r="60" spans="1:74" s="109" customFormat="1" ht="12" customHeight="1" thickTop="1" thickBot="1">
      <c r="A60" s="118"/>
      <c r="B60" s="100"/>
      <c r="C60" s="100"/>
      <c r="D60" s="631" t="s">
        <v>115</v>
      </c>
      <c r="E60" s="632"/>
      <c r="F60" s="632"/>
      <c r="G60" s="632"/>
      <c r="H60" s="632"/>
      <c r="I60" s="632"/>
      <c r="J60" s="632"/>
      <c r="K60" s="632"/>
      <c r="L60" s="632"/>
      <c r="M60" s="632"/>
      <c r="N60" s="632"/>
      <c r="O60" s="632"/>
      <c r="P60" s="632"/>
      <c r="Q60" s="632"/>
      <c r="R60" s="632"/>
      <c r="S60" s="632"/>
      <c r="T60" s="632"/>
      <c r="U60" s="632"/>
      <c r="V60" s="632"/>
      <c r="W60" s="632"/>
      <c r="X60" s="632"/>
      <c r="Y60" s="632"/>
      <c r="Z60" s="632"/>
      <c r="AA60" s="632"/>
      <c r="AB60" s="632"/>
      <c r="AC60" s="632"/>
      <c r="AD60" s="632"/>
      <c r="AE60" s="632"/>
      <c r="AF60" s="632"/>
      <c r="AG60" s="632"/>
      <c r="AH60" s="632"/>
      <c r="AI60" s="632"/>
      <c r="AJ60" s="632"/>
      <c r="AK60" s="632"/>
      <c r="AL60" s="632"/>
      <c r="AM60" s="632"/>
      <c r="AN60" s="632"/>
      <c r="AO60" s="632"/>
      <c r="AP60" s="632"/>
      <c r="AQ60" s="632"/>
      <c r="AR60" s="632"/>
      <c r="AS60" s="632"/>
      <c r="AT60" s="632"/>
      <c r="AU60" s="632"/>
      <c r="AV60" s="632"/>
      <c r="AW60" s="632"/>
      <c r="AX60" s="632"/>
      <c r="AY60" s="632"/>
      <c r="AZ60" s="632"/>
      <c r="BA60" s="632"/>
      <c r="BB60" s="632"/>
      <c r="BC60" s="632"/>
      <c r="BD60" s="632"/>
      <c r="BE60" s="632"/>
      <c r="BF60" s="632"/>
      <c r="BG60" s="632"/>
      <c r="BH60" s="632"/>
      <c r="BI60" s="632"/>
      <c r="BJ60" s="632"/>
      <c r="BK60" s="632"/>
      <c r="BL60" s="632"/>
      <c r="BM60" s="632"/>
      <c r="BN60" s="633"/>
      <c r="BP60" s="264"/>
      <c r="BR60" s="180"/>
    </row>
    <row r="61" spans="1:74" s="139" customFormat="1" ht="24" customHeight="1" thickTop="1">
      <c r="A61" s="634" t="s">
        <v>116</v>
      </c>
      <c r="B61" s="635"/>
      <c r="C61" s="636"/>
      <c r="D61" s="596" t="s">
        <v>215</v>
      </c>
      <c r="E61" s="597"/>
      <c r="F61" s="581"/>
      <c r="G61" s="598" t="s">
        <v>136</v>
      </c>
      <c r="H61" s="599"/>
      <c r="I61" s="599"/>
      <c r="J61" s="599"/>
      <c r="K61" s="599"/>
      <c r="L61" s="599"/>
      <c r="M61" s="599"/>
      <c r="N61" s="599"/>
      <c r="O61" s="599"/>
      <c r="P61" s="599"/>
      <c r="Q61" s="599"/>
      <c r="R61" s="599"/>
      <c r="S61" s="599"/>
      <c r="T61" s="599"/>
      <c r="U61" s="599"/>
      <c r="V61" s="599"/>
      <c r="W61" s="599"/>
      <c r="X61" s="599"/>
      <c r="Y61" s="599"/>
      <c r="Z61" s="599"/>
      <c r="AA61" s="599"/>
      <c r="AB61" s="599"/>
      <c r="AC61" s="599"/>
      <c r="AD61" s="600"/>
      <c r="AE61" s="601">
        <v>2</v>
      </c>
      <c r="AF61" s="578"/>
      <c r="AG61" s="577"/>
      <c r="AH61" s="578"/>
      <c r="AI61" s="323"/>
      <c r="AJ61" s="324"/>
      <c r="AK61" s="577">
        <v>6</v>
      </c>
      <c r="AL61" s="578"/>
      <c r="AM61" s="628">
        <f>(AK61)*30</f>
        <v>180</v>
      </c>
      <c r="AN61" s="629"/>
      <c r="AO61" s="323">
        <f t="shared" ref="AO61:AO67" si="0">AY61*$AY$48+BA61*$BA$48+BC61*$BC$48+BE61*$BE$48+BG61*$BG$48+BI61*$BI$48+BK61*$BK$48+BM61*$BM$48</f>
        <v>76</v>
      </c>
      <c r="AP61" s="581"/>
      <c r="AQ61" s="323">
        <v>8</v>
      </c>
      <c r="AR61" s="581"/>
      <c r="AS61" s="323"/>
      <c r="AT61" s="581"/>
      <c r="AU61" s="323">
        <v>68</v>
      </c>
      <c r="AV61" s="581"/>
      <c r="AW61" s="628">
        <f t="shared" ref="AW61:AW67" si="1">AM61-AO61</f>
        <v>104</v>
      </c>
      <c r="AX61" s="637"/>
      <c r="AY61" s="580">
        <v>2</v>
      </c>
      <c r="AZ61" s="581"/>
      <c r="BA61" s="582">
        <v>2</v>
      </c>
      <c r="BB61" s="583"/>
      <c r="BC61" s="596"/>
      <c r="BD61" s="581"/>
      <c r="BE61" s="596"/>
      <c r="BF61" s="581"/>
      <c r="BG61" s="596"/>
      <c r="BH61" s="581"/>
      <c r="BI61" s="596"/>
      <c r="BJ61" s="581"/>
      <c r="BK61" s="323"/>
      <c r="BL61" s="581"/>
      <c r="BM61" s="596"/>
      <c r="BN61" s="638"/>
      <c r="BP61" s="265"/>
      <c r="BR61" s="181">
        <f t="shared" ref="BR61:BR68" si="2">AO61/AM61</f>
        <v>0.42222222222222222</v>
      </c>
      <c r="BS61" s="139">
        <f t="shared" ref="BS61:BS67" si="3">AO61-AQ61-AS61-AU61</f>
        <v>0</v>
      </c>
    </row>
    <row r="62" spans="1:74" s="112" customFormat="1" ht="12" customHeight="1">
      <c r="A62" s="641" t="s">
        <v>116</v>
      </c>
      <c r="B62" s="642"/>
      <c r="C62" s="643"/>
      <c r="D62" s="596" t="s">
        <v>216</v>
      </c>
      <c r="E62" s="597"/>
      <c r="F62" s="581"/>
      <c r="G62" s="598" t="s">
        <v>95</v>
      </c>
      <c r="H62" s="599"/>
      <c r="I62" s="599"/>
      <c r="J62" s="599"/>
      <c r="K62" s="599"/>
      <c r="L62" s="599"/>
      <c r="M62" s="599"/>
      <c r="N62" s="599"/>
      <c r="O62" s="599"/>
      <c r="P62" s="599"/>
      <c r="Q62" s="599"/>
      <c r="R62" s="599"/>
      <c r="S62" s="599"/>
      <c r="T62" s="599"/>
      <c r="U62" s="599"/>
      <c r="V62" s="599"/>
      <c r="W62" s="599"/>
      <c r="X62" s="599"/>
      <c r="Y62" s="599"/>
      <c r="Z62" s="599"/>
      <c r="AA62" s="599"/>
      <c r="AB62" s="599"/>
      <c r="AC62" s="599"/>
      <c r="AD62" s="600"/>
      <c r="AE62" s="371"/>
      <c r="AF62" s="372"/>
      <c r="AG62" s="648">
        <v>8</v>
      </c>
      <c r="AH62" s="649"/>
      <c r="AI62" s="650"/>
      <c r="AJ62" s="651"/>
      <c r="AK62" s="577">
        <v>3</v>
      </c>
      <c r="AL62" s="578"/>
      <c r="AM62" s="628">
        <f t="shared" ref="AM62:AM67" si="4">(AK62)*30</f>
        <v>90</v>
      </c>
      <c r="AN62" s="629"/>
      <c r="AO62" s="323">
        <f t="shared" si="0"/>
        <v>38</v>
      </c>
      <c r="AP62" s="610"/>
      <c r="AQ62" s="373">
        <v>6</v>
      </c>
      <c r="AR62" s="372"/>
      <c r="AS62" s="373"/>
      <c r="AT62" s="372"/>
      <c r="AU62" s="323">
        <v>32</v>
      </c>
      <c r="AV62" s="581"/>
      <c r="AW62" s="575">
        <f t="shared" si="1"/>
        <v>52</v>
      </c>
      <c r="AX62" s="579"/>
      <c r="AY62" s="630"/>
      <c r="AZ62" s="581"/>
      <c r="BA62" s="596"/>
      <c r="BB62" s="581"/>
      <c r="BC62" s="596"/>
      <c r="BD62" s="581"/>
      <c r="BE62" s="596"/>
      <c r="BF62" s="581"/>
      <c r="BG62" s="596"/>
      <c r="BH62" s="581"/>
      <c r="BI62" s="596"/>
      <c r="BJ62" s="581"/>
      <c r="BK62" s="323"/>
      <c r="BL62" s="581"/>
      <c r="BM62" s="639">
        <v>2</v>
      </c>
      <c r="BN62" s="640"/>
      <c r="BR62" s="181">
        <f t="shared" si="2"/>
        <v>0.42222222222222222</v>
      </c>
      <c r="BS62" s="112">
        <f t="shared" si="3"/>
        <v>0</v>
      </c>
    </row>
    <row r="63" spans="1:74" ht="13.5" customHeight="1">
      <c r="A63" s="641" t="s">
        <v>116</v>
      </c>
      <c r="B63" s="642"/>
      <c r="C63" s="643"/>
      <c r="D63" s="596" t="s">
        <v>217</v>
      </c>
      <c r="E63" s="597"/>
      <c r="F63" s="581"/>
      <c r="G63" s="598" t="s">
        <v>132</v>
      </c>
      <c r="H63" s="599"/>
      <c r="I63" s="599"/>
      <c r="J63" s="599"/>
      <c r="K63" s="599"/>
      <c r="L63" s="599"/>
      <c r="M63" s="599"/>
      <c r="N63" s="599"/>
      <c r="O63" s="599"/>
      <c r="P63" s="599"/>
      <c r="Q63" s="599"/>
      <c r="R63" s="599"/>
      <c r="S63" s="599"/>
      <c r="T63" s="599"/>
      <c r="U63" s="599"/>
      <c r="V63" s="599"/>
      <c r="W63" s="599"/>
      <c r="X63" s="599"/>
      <c r="Y63" s="599"/>
      <c r="Z63" s="599"/>
      <c r="AA63" s="599"/>
      <c r="AB63" s="599"/>
      <c r="AC63" s="599"/>
      <c r="AD63" s="600"/>
      <c r="AE63" s="601"/>
      <c r="AF63" s="578"/>
      <c r="AG63" s="644">
        <v>7</v>
      </c>
      <c r="AH63" s="645"/>
      <c r="AI63" s="323"/>
      <c r="AJ63" s="324"/>
      <c r="AK63" s="580">
        <v>4</v>
      </c>
      <c r="AL63" s="610"/>
      <c r="AM63" s="628">
        <f t="shared" si="4"/>
        <v>120</v>
      </c>
      <c r="AN63" s="629"/>
      <c r="AO63" s="323">
        <f t="shared" si="0"/>
        <v>50</v>
      </c>
      <c r="AP63" s="610"/>
      <c r="AQ63" s="323">
        <v>20</v>
      </c>
      <c r="AR63" s="610"/>
      <c r="AS63" s="323">
        <v>30</v>
      </c>
      <c r="AT63" s="610"/>
      <c r="AU63" s="596"/>
      <c r="AV63" s="581"/>
      <c r="AW63" s="628">
        <f t="shared" si="1"/>
        <v>70</v>
      </c>
      <c r="AX63" s="646"/>
      <c r="AY63" s="630"/>
      <c r="AZ63" s="581"/>
      <c r="BA63" s="596"/>
      <c r="BB63" s="581"/>
      <c r="BC63" s="596"/>
      <c r="BD63" s="581"/>
      <c r="BE63" s="596"/>
      <c r="BF63" s="581"/>
      <c r="BG63" s="596"/>
      <c r="BH63" s="581"/>
      <c r="BI63" s="596"/>
      <c r="BJ63" s="581"/>
      <c r="BK63" s="639">
        <v>5</v>
      </c>
      <c r="BL63" s="647"/>
      <c r="BM63" s="596"/>
      <c r="BN63" s="638"/>
      <c r="BP63" s="112"/>
      <c r="BR63" s="181">
        <f t="shared" si="2"/>
        <v>0.41666666666666669</v>
      </c>
      <c r="BS63" s="108">
        <f t="shared" si="3"/>
        <v>0</v>
      </c>
    </row>
    <row r="64" spans="1:74" ht="13.5" customHeight="1">
      <c r="A64" s="641" t="s">
        <v>116</v>
      </c>
      <c r="B64" s="642"/>
      <c r="C64" s="643"/>
      <c r="D64" s="596" t="s">
        <v>218</v>
      </c>
      <c r="E64" s="597"/>
      <c r="F64" s="581"/>
      <c r="G64" s="598" t="s">
        <v>105</v>
      </c>
      <c r="H64" s="599"/>
      <c r="I64" s="599"/>
      <c r="J64" s="599"/>
      <c r="K64" s="599"/>
      <c r="L64" s="599"/>
      <c r="M64" s="599"/>
      <c r="N64" s="599"/>
      <c r="O64" s="599"/>
      <c r="P64" s="599"/>
      <c r="Q64" s="599"/>
      <c r="R64" s="599"/>
      <c r="S64" s="599"/>
      <c r="T64" s="599"/>
      <c r="U64" s="599"/>
      <c r="V64" s="599"/>
      <c r="W64" s="599"/>
      <c r="X64" s="599"/>
      <c r="Y64" s="599"/>
      <c r="Z64" s="599"/>
      <c r="AA64" s="599"/>
      <c r="AB64" s="599"/>
      <c r="AC64" s="599"/>
      <c r="AD64" s="600"/>
      <c r="AE64" s="601"/>
      <c r="AF64" s="578"/>
      <c r="AG64" s="577">
        <v>1</v>
      </c>
      <c r="AH64" s="578"/>
      <c r="AI64" s="323"/>
      <c r="AJ64" s="324"/>
      <c r="AK64" s="653">
        <v>4</v>
      </c>
      <c r="AL64" s="654"/>
      <c r="AM64" s="628">
        <f t="shared" si="4"/>
        <v>120</v>
      </c>
      <c r="AN64" s="629"/>
      <c r="AO64" s="655">
        <f t="shared" si="0"/>
        <v>48</v>
      </c>
      <c r="AP64" s="656"/>
      <c r="AQ64" s="655">
        <v>28</v>
      </c>
      <c r="AR64" s="656"/>
      <c r="AS64" s="655">
        <v>20</v>
      </c>
      <c r="AT64" s="656"/>
      <c r="AU64" s="655"/>
      <c r="AV64" s="656"/>
      <c r="AW64" s="575">
        <f t="shared" si="1"/>
        <v>72</v>
      </c>
      <c r="AX64" s="579"/>
      <c r="AY64" s="639">
        <v>3</v>
      </c>
      <c r="AZ64" s="647"/>
      <c r="BA64" s="323"/>
      <c r="BB64" s="581"/>
      <c r="BC64" s="596"/>
      <c r="BD64" s="581"/>
      <c r="BE64" s="596"/>
      <c r="BF64" s="581"/>
      <c r="BG64" s="596"/>
      <c r="BH64" s="581"/>
      <c r="BI64" s="596"/>
      <c r="BJ64" s="581"/>
      <c r="BK64" s="596"/>
      <c r="BL64" s="581"/>
      <c r="BM64" s="596"/>
      <c r="BN64" s="638"/>
      <c r="BP64" s="112"/>
      <c r="BR64" s="181">
        <f t="shared" si="2"/>
        <v>0.4</v>
      </c>
      <c r="BS64" s="108">
        <f t="shared" si="3"/>
        <v>0</v>
      </c>
    </row>
    <row r="65" spans="1:176" ht="12" customHeight="1">
      <c r="A65" s="641" t="s">
        <v>116</v>
      </c>
      <c r="B65" s="642"/>
      <c r="C65" s="643"/>
      <c r="D65" s="596" t="s">
        <v>219</v>
      </c>
      <c r="E65" s="597"/>
      <c r="F65" s="581"/>
      <c r="G65" s="598" t="s">
        <v>90</v>
      </c>
      <c r="H65" s="599"/>
      <c r="I65" s="599"/>
      <c r="J65" s="599"/>
      <c r="K65" s="599"/>
      <c r="L65" s="599"/>
      <c r="M65" s="599"/>
      <c r="N65" s="599"/>
      <c r="O65" s="599"/>
      <c r="P65" s="599"/>
      <c r="Q65" s="599"/>
      <c r="R65" s="599"/>
      <c r="S65" s="599"/>
      <c r="T65" s="599"/>
      <c r="U65" s="599"/>
      <c r="V65" s="599"/>
      <c r="W65" s="599"/>
      <c r="X65" s="599"/>
      <c r="Y65" s="599"/>
      <c r="Z65" s="599"/>
      <c r="AA65" s="599"/>
      <c r="AB65" s="599"/>
      <c r="AC65" s="599"/>
      <c r="AD65" s="600"/>
      <c r="AE65" s="601">
        <v>8</v>
      </c>
      <c r="AF65" s="578"/>
      <c r="AG65" s="577"/>
      <c r="AH65" s="578"/>
      <c r="AI65" s="323"/>
      <c r="AJ65" s="324"/>
      <c r="AK65" s="653">
        <v>4</v>
      </c>
      <c r="AL65" s="654"/>
      <c r="AM65" s="628">
        <f t="shared" si="4"/>
        <v>120</v>
      </c>
      <c r="AN65" s="629"/>
      <c r="AO65" s="655">
        <f t="shared" si="0"/>
        <v>57</v>
      </c>
      <c r="AP65" s="656"/>
      <c r="AQ65" s="655">
        <v>25</v>
      </c>
      <c r="AR65" s="656"/>
      <c r="AS65" s="655">
        <v>18</v>
      </c>
      <c r="AT65" s="656"/>
      <c r="AU65" s="655">
        <v>14</v>
      </c>
      <c r="AV65" s="656"/>
      <c r="AW65" s="575">
        <f t="shared" si="1"/>
        <v>63</v>
      </c>
      <c r="AX65" s="579"/>
      <c r="AY65" s="630"/>
      <c r="AZ65" s="581"/>
      <c r="BA65" s="596"/>
      <c r="BB65" s="581"/>
      <c r="BC65" s="596"/>
      <c r="BD65" s="581"/>
      <c r="BE65" s="596"/>
      <c r="BF65" s="581"/>
      <c r="BG65" s="596"/>
      <c r="BH65" s="581"/>
      <c r="BI65" s="596"/>
      <c r="BJ65" s="581"/>
      <c r="BK65" s="596"/>
      <c r="BL65" s="581"/>
      <c r="BM65" s="582">
        <v>3</v>
      </c>
      <c r="BN65" s="652"/>
      <c r="BP65" s="112"/>
      <c r="BR65" s="181">
        <f t="shared" si="2"/>
        <v>0.47499999999999998</v>
      </c>
      <c r="BS65" s="106">
        <f t="shared" si="3"/>
        <v>0</v>
      </c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  <c r="FQ65" s="106"/>
      <c r="FR65" s="106"/>
      <c r="FS65" s="106"/>
      <c r="FT65" s="106"/>
    </row>
    <row r="66" spans="1:176" s="139" customFormat="1" ht="12" customHeight="1">
      <c r="A66" s="658" t="s">
        <v>116</v>
      </c>
      <c r="B66" s="659"/>
      <c r="C66" s="660"/>
      <c r="D66" s="596" t="s">
        <v>220</v>
      </c>
      <c r="E66" s="597"/>
      <c r="F66" s="581"/>
      <c r="G66" s="598" t="s">
        <v>89</v>
      </c>
      <c r="H66" s="599"/>
      <c r="I66" s="599"/>
      <c r="J66" s="599"/>
      <c r="K66" s="599"/>
      <c r="L66" s="599"/>
      <c r="M66" s="599"/>
      <c r="N66" s="599"/>
      <c r="O66" s="599"/>
      <c r="P66" s="599"/>
      <c r="Q66" s="599"/>
      <c r="R66" s="599"/>
      <c r="S66" s="599"/>
      <c r="T66" s="599"/>
      <c r="U66" s="599"/>
      <c r="V66" s="599"/>
      <c r="W66" s="599"/>
      <c r="X66" s="599"/>
      <c r="Y66" s="599"/>
      <c r="Z66" s="599"/>
      <c r="AA66" s="599"/>
      <c r="AB66" s="599"/>
      <c r="AC66" s="599"/>
      <c r="AD66" s="600"/>
      <c r="AE66" s="601">
        <v>6</v>
      </c>
      <c r="AF66" s="578"/>
      <c r="AG66" s="577"/>
      <c r="AH66" s="578"/>
      <c r="AI66" s="323"/>
      <c r="AJ66" s="324"/>
      <c r="AK66" s="577">
        <v>5</v>
      </c>
      <c r="AL66" s="578"/>
      <c r="AM66" s="628">
        <f t="shared" si="4"/>
        <v>150</v>
      </c>
      <c r="AN66" s="629"/>
      <c r="AO66" s="655">
        <f t="shared" si="0"/>
        <v>64</v>
      </c>
      <c r="AP66" s="656"/>
      <c r="AQ66" s="323">
        <v>36</v>
      </c>
      <c r="AR66" s="581"/>
      <c r="AS66" s="323">
        <v>28</v>
      </c>
      <c r="AT66" s="581"/>
      <c r="AU66" s="596"/>
      <c r="AV66" s="581"/>
      <c r="AW66" s="628">
        <f t="shared" si="1"/>
        <v>86</v>
      </c>
      <c r="AX66" s="637"/>
      <c r="AY66" s="630"/>
      <c r="AZ66" s="581"/>
      <c r="BA66" s="323"/>
      <c r="BB66" s="581"/>
      <c r="BC66" s="596"/>
      <c r="BD66" s="581"/>
      <c r="BE66" s="596"/>
      <c r="BF66" s="581"/>
      <c r="BG66" s="323"/>
      <c r="BH66" s="581"/>
      <c r="BI66" s="582">
        <v>4</v>
      </c>
      <c r="BJ66" s="583"/>
      <c r="BK66" s="596"/>
      <c r="BL66" s="581"/>
      <c r="BM66" s="323"/>
      <c r="BN66" s="324"/>
      <c r="BP66" s="265"/>
      <c r="BR66" s="181">
        <f t="shared" si="2"/>
        <v>0.42666666666666669</v>
      </c>
      <c r="BS66" s="140">
        <f t="shared" si="3"/>
        <v>0</v>
      </c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  <c r="EA66" s="140"/>
      <c r="EB66" s="140"/>
      <c r="EC66" s="140"/>
      <c r="ED66" s="140"/>
      <c r="EE66" s="140"/>
      <c r="EF66" s="140"/>
      <c r="EG66" s="140"/>
      <c r="EH66" s="140"/>
      <c r="EI66" s="140"/>
      <c r="EJ66" s="140"/>
      <c r="EK66" s="140"/>
      <c r="EL66" s="140"/>
      <c r="EM66" s="140"/>
      <c r="EN66" s="140"/>
      <c r="EO66" s="140"/>
      <c r="EP66" s="140"/>
      <c r="EQ66" s="140"/>
      <c r="ER66" s="140"/>
      <c r="ES66" s="140"/>
      <c r="ET66" s="140"/>
      <c r="EU66" s="140"/>
      <c r="EV66" s="140"/>
      <c r="EW66" s="140"/>
      <c r="EX66" s="140"/>
      <c r="EY66" s="140"/>
      <c r="EZ66" s="140"/>
      <c r="FA66" s="140"/>
      <c r="FB66" s="140"/>
      <c r="FC66" s="140"/>
      <c r="FD66" s="140"/>
      <c r="FE66" s="140"/>
      <c r="FF66" s="140"/>
      <c r="FG66" s="140"/>
      <c r="FH66" s="140"/>
      <c r="FI66" s="140"/>
      <c r="FJ66" s="140"/>
      <c r="FK66" s="140"/>
      <c r="FL66" s="140"/>
      <c r="FM66" s="140"/>
      <c r="FN66" s="140"/>
      <c r="FO66" s="140"/>
      <c r="FP66" s="140"/>
      <c r="FQ66" s="140"/>
      <c r="FR66" s="140"/>
      <c r="FS66" s="140"/>
      <c r="FT66" s="140"/>
    </row>
    <row r="67" spans="1:176" s="139" customFormat="1" ht="11.25" customHeight="1" thickBot="1">
      <c r="A67" s="634" t="s">
        <v>116</v>
      </c>
      <c r="B67" s="635"/>
      <c r="C67" s="636"/>
      <c r="D67" s="596" t="s">
        <v>221</v>
      </c>
      <c r="E67" s="597"/>
      <c r="F67" s="581"/>
      <c r="G67" s="598" t="s">
        <v>96</v>
      </c>
      <c r="H67" s="599"/>
      <c r="I67" s="599"/>
      <c r="J67" s="599"/>
      <c r="K67" s="599"/>
      <c r="L67" s="599"/>
      <c r="M67" s="599"/>
      <c r="N67" s="599"/>
      <c r="O67" s="599"/>
      <c r="P67" s="599"/>
      <c r="Q67" s="599"/>
      <c r="R67" s="599"/>
      <c r="S67" s="599"/>
      <c r="T67" s="599"/>
      <c r="U67" s="599"/>
      <c r="V67" s="599"/>
      <c r="W67" s="599"/>
      <c r="X67" s="599"/>
      <c r="Y67" s="599"/>
      <c r="Z67" s="599"/>
      <c r="AA67" s="599"/>
      <c r="AB67" s="599"/>
      <c r="AC67" s="599"/>
      <c r="AD67" s="600"/>
      <c r="AE67" s="371"/>
      <c r="AF67" s="372"/>
      <c r="AG67" s="648">
        <v>1</v>
      </c>
      <c r="AH67" s="649"/>
      <c r="AI67" s="650"/>
      <c r="AJ67" s="651"/>
      <c r="AK67" s="577">
        <v>4</v>
      </c>
      <c r="AL67" s="578"/>
      <c r="AM67" s="628">
        <f t="shared" si="4"/>
        <v>120</v>
      </c>
      <c r="AN67" s="629"/>
      <c r="AO67" s="323">
        <f t="shared" si="0"/>
        <v>48</v>
      </c>
      <c r="AP67" s="581"/>
      <c r="AQ67" s="323">
        <v>28</v>
      </c>
      <c r="AR67" s="581"/>
      <c r="AS67" s="323">
        <v>20</v>
      </c>
      <c r="AT67" s="581"/>
      <c r="AU67" s="596"/>
      <c r="AV67" s="581"/>
      <c r="AW67" s="575">
        <f t="shared" si="1"/>
        <v>72</v>
      </c>
      <c r="AX67" s="579"/>
      <c r="AY67" s="657">
        <v>3</v>
      </c>
      <c r="AZ67" s="647"/>
      <c r="BA67" s="323"/>
      <c r="BB67" s="581"/>
      <c r="BC67" s="596"/>
      <c r="BD67" s="581"/>
      <c r="BE67" s="596"/>
      <c r="BF67" s="581"/>
      <c r="BG67" s="596"/>
      <c r="BH67" s="581"/>
      <c r="BI67" s="596"/>
      <c r="BJ67" s="581"/>
      <c r="BK67" s="596"/>
      <c r="BL67" s="581"/>
      <c r="BM67" s="596"/>
      <c r="BN67" s="638"/>
      <c r="BP67" s="265"/>
      <c r="BR67" s="181">
        <f t="shared" si="2"/>
        <v>0.4</v>
      </c>
      <c r="BS67" s="140">
        <f t="shared" si="3"/>
        <v>0</v>
      </c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  <c r="DM67" s="140"/>
      <c r="DN67" s="140"/>
      <c r="DO67" s="140"/>
      <c r="DP67" s="140"/>
      <c r="DQ67" s="140"/>
      <c r="DR67" s="140"/>
      <c r="DS67" s="140"/>
      <c r="DT67" s="140"/>
      <c r="DU67" s="140"/>
      <c r="DV67" s="140"/>
      <c r="DW67" s="140"/>
      <c r="DX67" s="140"/>
      <c r="DY67" s="140"/>
      <c r="DZ67" s="140"/>
      <c r="EA67" s="140"/>
      <c r="EB67" s="140"/>
      <c r="EC67" s="140"/>
      <c r="ED67" s="140"/>
      <c r="EE67" s="140"/>
      <c r="EF67" s="140"/>
      <c r="EG67" s="140"/>
      <c r="EH67" s="140"/>
      <c r="EI67" s="140"/>
      <c r="EJ67" s="140"/>
      <c r="EK67" s="140"/>
      <c r="EL67" s="140"/>
      <c r="EM67" s="140"/>
      <c r="EN67" s="140"/>
      <c r="EO67" s="140"/>
      <c r="EP67" s="140"/>
      <c r="EQ67" s="140"/>
      <c r="ER67" s="140"/>
      <c r="ES67" s="140"/>
      <c r="ET67" s="140"/>
      <c r="EU67" s="140"/>
      <c r="EV67" s="140"/>
      <c r="EW67" s="140"/>
      <c r="EX67" s="140"/>
      <c r="EY67" s="140"/>
      <c r="EZ67" s="140"/>
      <c r="FA67" s="140"/>
      <c r="FB67" s="140"/>
      <c r="FC67" s="140"/>
      <c r="FD67" s="140"/>
      <c r="FE67" s="140"/>
      <c r="FF67" s="140"/>
      <c r="FG67" s="140"/>
      <c r="FH67" s="140"/>
      <c r="FI67" s="140"/>
      <c r="FJ67" s="140"/>
      <c r="FK67" s="140"/>
      <c r="FL67" s="140"/>
      <c r="FM67" s="140"/>
      <c r="FN67" s="140"/>
      <c r="FO67" s="140"/>
      <c r="FP67" s="140"/>
      <c r="FQ67" s="140"/>
      <c r="FR67" s="140"/>
      <c r="FS67" s="140"/>
      <c r="FT67" s="140"/>
    </row>
    <row r="68" spans="1:176" s="113" customFormat="1" ht="12" customHeight="1" thickBot="1">
      <c r="A68" s="664"/>
      <c r="B68" s="665"/>
      <c r="C68" s="666"/>
      <c r="D68" s="667" t="s">
        <v>13</v>
      </c>
      <c r="E68" s="667"/>
      <c r="F68" s="667"/>
      <c r="G68" s="667"/>
      <c r="H68" s="667"/>
      <c r="I68" s="667"/>
      <c r="J68" s="667"/>
      <c r="K68" s="667"/>
      <c r="L68" s="667"/>
      <c r="M68" s="667"/>
      <c r="N68" s="667"/>
      <c r="O68" s="667"/>
      <c r="P68" s="667"/>
      <c r="Q68" s="667"/>
      <c r="R68" s="667"/>
      <c r="S68" s="667"/>
      <c r="T68" s="667"/>
      <c r="U68" s="667"/>
      <c r="V68" s="667"/>
      <c r="W68" s="667"/>
      <c r="X68" s="667"/>
      <c r="Y68" s="667"/>
      <c r="Z68" s="667"/>
      <c r="AA68" s="667"/>
      <c r="AB68" s="667"/>
      <c r="AC68" s="667"/>
      <c r="AD68" s="668"/>
      <c r="AE68" s="615">
        <f>COUNT(AE61:AF67)</f>
        <v>3</v>
      </c>
      <c r="AF68" s="613"/>
      <c r="AG68" s="616">
        <f>COUNT(AG61:AH67)</f>
        <v>4</v>
      </c>
      <c r="AH68" s="617"/>
      <c r="AI68" s="618">
        <f>COUNT(AI61:AJ67)</f>
        <v>0</v>
      </c>
      <c r="AJ68" s="619"/>
      <c r="AK68" s="669">
        <f>SUM(AK61:AL67)</f>
        <v>30</v>
      </c>
      <c r="AL68" s="670"/>
      <c r="AM68" s="671">
        <f>SUM(AM61:AN67)</f>
        <v>900</v>
      </c>
      <c r="AN68" s="670"/>
      <c r="AO68" s="671">
        <f>SUM(AO61:AP67)</f>
        <v>381</v>
      </c>
      <c r="AP68" s="670"/>
      <c r="AQ68" s="671">
        <f>SUM(AQ61:AR67)</f>
        <v>151</v>
      </c>
      <c r="AR68" s="670"/>
      <c r="AS68" s="671">
        <f>SUM(AS61:AT67)</f>
        <v>116</v>
      </c>
      <c r="AT68" s="670"/>
      <c r="AU68" s="671">
        <f>SUM(AU61:AV67)</f>
        <v>114</v>
      </c>
      <c r="AV68" s="670"/>
      <c r="AW68" s="671">
        <f>SUM(AW61:AX67)</f>
        <v>519</v>
      </c>
      <c r="AX68" s="672"/>
      <c r="AY68" s="673">
        <f>SUM(AY61:AZ67)</f>
        <v>8</v>
      </c>
      <c r="AZ68" s="674"/>
      <c r="BA68" s="675">
        <f>SUM(BA61:BB67)</f>
        <v>2</v>
      </c>
      <c r="BB68" s="674"/>
      <c r="BC68" s="676">
        <f>SUM(BC61:BD67)</f>
        <v>0</v>
      </c>
      <c r="BD68" s="674"/>
      <c r="BE68" s="675">
        <f>SUM(BE61:BF67)</f>
        <v>0</v>
      </c>
      <c r="BF68" s="674"/>
      <c r="BG68" s="675">
        <f>SUM(BG61:BH67)</f>
        <v>0</v>
      </c>
      <c r="BH68" s="674"/>
      <c r="BI68" s="675">
        <f>SUM(BI61:BJ67)</f>
        <v>4</v>
      </c>
      <c r="BJ68" s="674"/>
      <c r="BK68" s="675">
        <f>SUM(BK61:BL67)</f>
        <v>5</v>
      </c>
      <c r="BL68" s="674"/>
      <c r="BM68" s="680">
        <f>SUM(BM61:BN67)</f>
        <v>5</v>
      </c>
      <c r="BN68" s="681"/>
      <c r="BO68" s="106"/>
      <c r="BP68" s="106"/>
      <c r="BQ68" s="106"/>
      <c r="BR68" s="180">
        <f t="shared" si="2"/>
        <v>0.42333333333333334</v>
      </c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106"/>
      <c r="DR68" s="106"/>
      <c r="DS68" s="106"/>
      <c r="DT68" s="106"/>
      <c r="DU68" s="106"/>
      <c r="DV68" s="106"/>
      <c r="DW68" s="106"/>
      <c r="DX68" s="106"/>
      <c r="DY68" s="106"/>
      <c r="DZ68" s="106"/>
      <c r="EA68" s="106"/>
      <c r="EB68" s="106"/>
      <c r="EC68" s="106"/>
      <c r="ED68" s="106"/>
      <c r="EE68" s="106"/>
      <c r="EF68" s="106"/>
      <c r="EG68" s="106"/>
      <c r="EH68" s="106"/>
      <c r="EI68" s="106"/>
      <c r="EJ68" s="106"/>
      <c r="EK68" s="106"/>
      <c r="EL68" s="106"/>
      <c r="EM68" s="106"/>
      <c r="EN68" s="106"/>
      <c r="EO68" s="106"/>
      <c r="EP68" s="106"/>
      <c r="EQ68" s="106"/>
      <c r="ER68" s="106"/>
      <c r="ES68" s="106"/>
      <c r="ET68" s="106"/>
      <c r="EU68" s="106"/>
      <c r="EV68" s="106"/>
      <c r="EW68" s="106"/>
      <c r="EX68" s="106"/>
      <c r="EY68" s="106"/>
      <c r="EZ68" s="106"/>
      <c r="FA68" s="106"/>
      <c r="FB68" s="106"/>
      <c r="FC68" s="106"/>
      <c r="FD68" s="106"/>
      <c r="FE68" s="106"/>
      <c r="FF68" s="106"/>
      <c r="FG68" s="106"/>
      <c r="FH68" s="106"/>
      <c r="FI68" s="106"/>
      <c r="FJ68" s="106"/>
      <c r="FK68" s="106"/>
      <c r="FL68" s="106"/>
      <c r="FM68" s="106"/>
      <c r="FN68" s="106"/>
      <c r="FO68" s="106"/>
      <c r="FP68" s="106"/>
      <c r="FQ68" s="106"/>
      <c r="FR68" s="106"/>
      <c r="FS68" s="106"/>
      <c r="FT68" s="106"/>
    </row>
    <row r="69" spans="1:176" s="109" customFormat="1" ht="12" customHeight="1" thickTop="1" thickBot="1">
      <c r="A69" s="584" t="s">
        <v>143</v>
      </c>
      <c r="B69" s="585"/>
      <c r="C69" s="585"/>
      <c r="D69" s="585"/>
      <c r="E69" s="585"/>
      <c r="F69" s="585"/>
      <c r="G69" s="585"/>
      <c r="H69" s="585"/>
      <c r="I69" s="585"/>
      <c r="J69" s="585"/>
      <c r="K69" s="585"/>
      <c r="L69" s="585"/>
      <c r="M69" s="585"/>
      <c r="N69" s="585"/>
      <c r="O69" s="585"/>
      <c r="P69" s="585"/>
      <c r="Q69" s="585"/>
      <c r="R69" s="585"/>
      <c r="S69" s="585"/>
      <c r="T69" s="585"/>
      <c r="U69" s="585"/>
      <c r="V69" s="585"/>
      <c r="W69" s="585"/>
      <c r="X69" s="585"/>
      <c r="Y69" s="585"/>
      <c r="Z69" s="585"/>
      <c r="AA69" s="585"/>
      <c r="AB69" s="585"/>
      <c r="AC69" s="585"/>
      <c r="AD69" s="585"/>
      <c r="AE69" s="585"/>
      <c r="AF69" s="585"/>
      <c r="AG69" s="585"/>
      <c r="AH69" s="585"/>
      <c r="AI69" s="585"/>
      <c r="AJ69" s="585"/>
      <c r="AK69" s="585"/>
      <c r="AL69" s="585"/>
      <c r="AM69" s="585"/>
      <c r="AN69" s="585"/>
      <c r="AO69" s="585"/>
      <c r="AP69" s="585"/>
      <c r="AQ69" s="585"/>
      <c r="AR69" s="585"/>
      <c r="AS69" s="585"/>
      <c r="AT69" s="585"/>
      <c r="AU69" s="585"/>
      <c r="AV69" s="585"/>
      <c r="AW69" s="585"/>
      <c r="AX69" s="585"/>
      <c r="AY69" s="585"/>
      <c r="AZ69" s="585"/>
      <c r="BA69" s="585"/>
      <c r="BB69" s="585"/>
      <c r="BC69" s="585"/>
      <c r="BD69" s="585"/>
      <c r="BE69" s="585"/>
      <c r="BF69" s="585"/>
      <c r="BG69" s="585"/>
      <c r="BH69" s="585"/>
      <c r="BI69" s="585"/>
      <c r="BJ69" s="585"/>
      <c r="BK69" s="585"/>
      <c r="BL69" s="585"/>
      <c r="BM69" s="585"/>
      <c r="BN69" s="585"/>
      <c r="BR69" s="180"/>
      <c r="BS69" s="110"/>
      <c r="BT69" s="110"/>
      <c r="BU69" s="110"/>
      <c r="BV69" s="110"/>
      <c r="BW69" s="110"/>
      <c r="BX69" s="110"/>
      <c r="BY69" s="110"/>
      <c r="BZ69" s="110"/>
      <c r="CA69" s="110"/>
      <c r="CB69" s="110"/>
      <c r="CC69" s="110"/>
      <c r="CD69" s="110"/>
      <c r="CE69" s="110"/>
      <c r="CF69" s="110"/>
      <c r="CG69" s="110"/>
      <c r="CH69" s="110"/>
      <c r="CI69" s="110"/>
      <c r="CJ69" s="110"/>
      <c r="CK69" s="110"/>
      <c r="CL69" s="110"/>
      <c r="CM69" s="110"/>
      <c r="CN69" s="110"/>
      <c r="CO69" s="110"/>
      <c r="CP69" s="110"/>
      <c r="CQ69" s="110"/>
      <c r="CR69" s="110"/>
      <c r="CS69" s="110"/>
      <c r="CT69" s="110"/>
      <c r="CU69" s="110"/>
      <c r="CV69" s="110"/>
      <c r="CW69" s="110"/>
      <c r="CX69" s="110"/>
      <c r="CY69" s="110"/>
      <c r="CZ69" s="110"/>
      <c r="DA69" s="110"/>
      <c r="DB69" s="110"/>
      <c r="DC69" s="110"/>
      <c r="DD69" s="110"/>
      <c r="DE69" s="110"/>
      <c r="DF69" s="110"/>
      <c r="DG69" s="110"/>
      <c r="DH69" s="110"/>
      <c r="DI69" s="110"/>
      <c r="DJ69" s="110"/>
      <c r="DK69" s="110"/>
      <c r="DL69" s="110"/>
      <c r="DM69" s="110"/>
      <c r="DN69" s="110"/>
      <c r="DO69" s="110"/>
      <c r="DP69" s="110"/>
      <c r="DQ69" s="110"/>
      <c r="DR69" s="110"/>
      <c r="DS69" s="110"/>
      <c r="DT69" s="110"/>
      <c r="DU69" s="110"/>
      <c r="DV69" s="110"/>
      <c r="DW69" s="110"/>
      <c r="DX69" s="110"/>
      <c r="DY69" s="110"/>
      <c r="DZ69" s="110"/>
      <c r="EA69" s="110"/>
      <c r="EB69" s="110"/>
      <c r="EC69" s="110"/>
      <c r="ED69" s="110"/>
      <c r="EE69" s="110"/>
      <c r="EF69" s="110"/>
      <c r="EG69" s="110"/>
      <c r="EH69" s="110"/>
      <c r="EI69" s="110"/>
      <c r="EJ69" s="110"/>
      <c r="EK69" s="110"/>
      <c r="EL69" s="110"/>
      <c r="EM69" s="110"/>
      <c r="EN69" s="110"/>
      <c r="EO69" s="110"/>
      <c r="EP69" s="110"/>
      <c r="EQ69" s="110"/>
      <c r="ER69" s="110"/>
      <c r="ES69" s="110"/>
      <c r="ET69" s="110"/>
      <c r="EU69" s="110"/>
      <c r="EV69" s="110"/>
      <c r="EW69" s="110"/>
      <c r="EX69" s="110"/>
      <c r="EY69" s="110"/>
      <c r="EZ69" s="110"/>
      <c r="FA69" s="110"/>
      <c r="FB69" s="110"/>
      <c r="FC69" s="110"/>
      <c r="FD69" s="110"/>
      <c r="FE69" s="110"/>
      <c r="FF69" s="110"/>
      <c r="FG69" s="110"/>
      <c r="FH69" s="110"/>
      <c r="FI69" s="110"/>
      <c r="FJ69" s="110"/>
      <c r="FK69" s="110"/>
      <c r="FL69" s="110"/>
      <c r="FM69" s="110"/>
      <c r="FN69" s="110"/>
      <c r="FO69" s="110"/>
      <c r="FP69" s="110"/>
      <c r="FQ69" s="110"/>
      <c r="FR69" s="110"/>
      <c r="FS69" s="110"/>
      <c r="FT69" s="110"/>
    </row>
    <row r="70" spans="1:176" s="109" customFormat="1" ht="12" customHeight="1" thickTop="1">
      <c r="A70" s="591"/>
      <c r="B70" s="591"/>
      <c r="C70" s="682"/>
      <c r="D70" s="683"/>
      <c r="E70" s="591"/>
      <c r="F70" s="682"/>
      <c r="G70" s="591" t="s">
        <v>127</v>
      </c>
      <c r="H70" s="591"/>
      <c r="I70" s="591"/>
      <c r="J70" s="591"/>
      <c r="K70" s="591"/>
      <c r="L70" s="591"/>
      <c r="M70" s="591"/>
      <c r="N70" s="591"/>
      <c r="O70" s="591"/>
      <c r="P70" s="591"/>
      <c r="Q70" s="591"/>
      <c r="R70" s="591"/>
      <c r="S70" s="591"/>
      <c r="T70" s="591"/>
      <c r="U70" s="591"/>
      <c r="V70" s="591"/>
      <c r="W70" s="591"/>
      <c r="X70" s="591"/>
      <c r="Y70" s="591"/>
      <c r="Z70" s="591"/>
      <c r="AA70" s="591"/>
      <c r="AB70" s="591"/>
      <c r="AC70" s="591"/>
      <c r="AD70" s="591"/>
      <c r="AE70" s="371"/>
      <c r="AF70" s="372"/>
      <c r="AG70" s="373"/>
      <c r="AH70" s="372"/>
      <c r="AI70" s="650">
        <v>6</v>
      </c>
      <c r="AJ70" s="651"/>
      <c r="AK70" s="684"/>
      <c r="AL70" s="685"/>
      <c r="AM70" s="373"/>
      <c r="AN70" s="372"/>
      <c r="AO70" s="373"/>
      <c r="AP70" s="372"/>
      <c r="AQ70" s="373"/>
      <c r="AR70" s="372"/>
      <c r="AS70" s="373"/>
      <c r="AT70" s="372"/>
      <c r="AU70" s="373"/>
      <c r="AV70" s="372"/>
      <c r="AW70" s="373"/>
      <c r="AX70" s="686"/>
      <c r="AY70" s="687"/>
      <c r="AZ70" s="662"/>
      <c r="BA70" s="661"/>
      <c r="BB70" s="662"/>
      <c r="BC70" s="661"/>
      <c r="BD70" s="662"/>
      <c r="BE70" s="661"/>
      <c r="BF70" s="662"/>
      <c r="BG70" s="661"/>
      <c r="BH70" s="662"/>
      <c r="BI70" s="661"/>
      <c r="BJ70" s="662"/>
      <c r="BK70" s="661"/>
      <c r="BL70" s="662"/>
      <c r="BM70" s="661"/>
      <c r="BN70" s="663"/>
      <c r="BR70" s="182"/>
      <c r="BS70" s="110">
        <f t="shared" ref="BS70:BS99" si="5">AO70-AQ70-AS70-AU70</f>
        <v>0</v>
      </c>
      <c r="BT70" s="110"/>
      <c r="BU70" s="110"/>
      <c r="BV70" s="110"/>
      <c r="BW70" s="110"/>
      <c r="BX70" s="110"/>
      <c r="BY70" s="110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0"/>
      <c r="CP70" s="110"/>
      <c r="CQ70" s="110"/>
      <c r="CR70" s="110"/>
      <c r="CS70" s="110"/>
      <c r="CT70" s="110"/>
      <c r="CU70" s="110"/>
      <c r="CV70" s="110"/>
      <c r="CW70" s="110"/>
      <c r="CX70" s="110"/>
      <c r="CY70" s="110"/>
      <c r="CZ70" s="110"/>
      <c r="DA70" s="110"/>
      <c r="DB70" s="110"/>
      <c r="DC70" s="110"/>
      <c r="DD70" s="110"/>
      <c r="DE70" s="110"/>
      <c r="DF70" s="110"/>
      <c r="DG70" s="110"/>
      <c r="DH70" s="110"/>
      <c r="DI70" s="110"/>
      <c r="DJ70" s="110"/>
      <c r="DK70" s="110"/>
      <c r="DL70" s="110"/>
      <c r="DM70" s="110"/>
      <c r="DN70" s="110"/>
      <c r="DO70" s="110"/>
      <c r="DP70" s="110"/>
      <c r="DQ70" s="110"/>
      <c r="DR70" s="110"/>
      <c r="DS70" s="110"/>
      <c r="DT70" s="110"/>
      <c r="DU70" s="110"/>
      <c r="DV70" s="110"/>
      <c r="DW70" s="110"/>
      <c r="DX70" s="110"/>
      <c r="DY70" s="110"/>
      <c r="DZ70" s="110"/>
      <c r="EA70" s="110"/>
      <c r="EB70" s="110"/>
      <c r="EC70" s="110"/>
      <c r="ED70" s="110"/>
      <c r="EE70" s="110"/>
      <c r="EF70" s="110"/>
      <c r="EG70" s="110"/>
      <c r="EH70" s="110"/>
      <c r="EI70" s="110"/>
      <c r="EJ70" s="110"/>
      <c r="EK70" s="110"/>
      <c r="EL70" s="110"/>
      <c r="EM70" s="110"/>
      <c r="EN70" s="110"/>
      <c r="EO70" s="110"/>
      <c r="EP70" s="110"/>
      <c r="EQ70" s="110"/>
      <c r="ER70" s="110"/>
      <c r="ES70" s="110"/>
      <c r="ET70" s="110"/>
      <c r="EU70" s="110"/>
      <c r="EV70" s="110"/>
      <c r="EW70" s="110"/>
      <c r="EX70" s="110"/>
      <c r="EY70" s="110"/>
      <c r="EZ70" s="110"/>
      <c r="FA70" s="110"/>
      <c r="FB70" s="110"/>
      <c r="FC70" s="110"/>
      <c r="FD70" s="110"/>
      <c r="FE70" s="110"/>
      <c r="FF70" s="110"/>
      <c r="FG70" s="110"/>
      <c r="FH70" s="110"/>
      <c r="FI70" s="110"/>
      <c r="FJ70" s="110"/>
      <c r="FK70" s="110"/>
      <c r="FL70" s="110"/>
      <c r="FM70" s="110"/>
      <c r="FN70" s="110"/>
      <c r="FO70" s="110"/>
      <c r="FP70" s="110"/>
      <c r="FQ70" s="110"/>
      <c r="FR70" s="110"/>
      <c r="FS70" s="110"/>
      <c r="FT70" s="110"/>
    </row>
    <row r="71" spans="1:176" ht="12.75" customHeight="1">
      <c r="A71" s="641" t="s">
        <v>117</v>
      </c>
      <c r="B71" s="642"/>
      <c r="C71" s="643"/>
      <c r="D71" s="690" t="s">
        <v>222</v>
      </c>
      <c r="E71" s="690"/>
      <c r="F71" s="690"/>
      <c r="G71" s="598" t="s">
        <v>78</v>
      </c>
      <c r="H71" s="599"/>
      <c r="I71" s="599"/>
      <c r="J71" s="599"/>
      <c r="K71" s="599"/>
      <c r="L71" s="599"/>
      <c r="M71" s="599"/>
      <c r="N71" s="599"/>
      <c r="O71" s="599"/>
      <c r="P71" s="599"/>
      <c r="Q71" s="599"/>
      <c r="R71" s="599"/>
      <c r="S71" s="599"/>
      <c r="T71" s="599"/>
      <c r="U71" s="599"/>
      <c r="V71" s="599"/>
      <c r="W71" s="599"/>
      <c r="X71" s="599"/>
      <c r="Y71" s="599"/>
      <c r="Z71" s="599"/>
      <c r="AA71" s="599"/>
      <c r="AB71" s="599"/>
      <c r="AC71" s="599"/>
      <c r="AD71" s="600"/>
      <c r="AE71" s="371">
        <v>1</v>
      </c>
      <c r="AF71" s="372"/>
      <c r="AG71" s="373"/>
      <c r="AH71" s="372"/>
      <c r="AI71" s="650"/>
      <c r="AJ71" s="651"/>
      <c r="AK71" s="577">
        <v>4</v>
      </c>
      <c r="AL71" s="578"/>
      <c r="AM71" s="575">
        <f>(AK71)*30</f>
        <v>120</v>
      </c>
      <c r="AN71" s="576"/>
      <c r="AO71" s="314">
        <f>AY71*$AY$48+BA71*$BA$48+BC71*$BC$48+BE71*$BE$48+BG71*$BG$48+BI71*$BI$48+BK71*$BK$48+BM71*$BM$48</f>
        <v>48</v>
      </c>
      <c r="AP71" s="314"/>
      <c r="AQ71" s="373">
        <v>26</v>
      </c>
      <c r="AR71" s="372"/>
      <c r="AS71" s="373">
        <v>22</v>
      </c>
      <c r="AT71" s="372"/>
      <c r="AU71" s="314"/>
      <c r="AV71" s="314"/>
      <c r="AW71" s="575">
        <f>AM71-AO71</f>
        <v>72</v>
      </c>
      <c r="AX71" s="677"/>
      <c r="AY71" s="678">
        <v>3</v>
      </c>
      <c r="AZ71" s="583"/>
      <c r="BA71" s="323"/>
      <c r="BB71" s="581"/>
      <c r="BC71" s="650"/>
      <c r="BD71" s="679"/>
      <c r="BE71" s="650"/>
      <c r="BF71" s="679"/>
      <c r="BG71" s="688"/>
      <c r="BH71" s="679"/>
      <c r="BI71" s="688"/>
      <c r="BJ71" s="679"/>
      <c r="BK71" s="688"/>
      <c r="BL71" s="679"/>
      <c r="BM71" s="688"/>
      <c r="BN71" s="689"/>
      <c r="BP71" s="112"/>
      <c r="BR71" s="182">
        <f t="shared" ref="BR71:BR107" si="6">AO71/AM71</f>
        <v>0.4</v>
      </c>
      <c r="BS71" s="108">
        <f t="shared" si="5"/>
        <v>0</v>
      </c>
    </row>
    <row r="72" spans="1:176" ht="12" customHeight="1">
      <c r="A72" s="641" t="s">
        <v>117</v>
      </c>
      <c r="B72" s="642"/>
      <c r="C72" s="643"/>
      <c r="D72" s="690" t="s">
        <v>223</v>
      </c>
      <c r="E72" s="690"/>
      <c r="F72" s="690"/>
      <c r="G72" s="605" t="s">
        <v>133</v>
      </c>
      <c r="H72" s="606"/>
      <c r="I72" s="606"/>
      <c r="J72" s="606"/>
      <c r="K72" s="606"/>
      <c r="L72" s="606"/>
      <c r="M72" s="606"/>
      <c r="N72" s="606"/>
      <c r="O72" s="606"/>
      <c r="P72" s="606"/>
      <c r="Q72" s="606"/>
      <c r="R72" s="606"/>
      <c r="S72" s="606"/>
      <c r="T72" s="606"/>
      <c r="U72" s="606"/>
      <c r="V72" s="606"/>
      <c r="W72" s="606"/>
      <c r="X72" s="606"/>
      <c r="Y72" s="606"/>
      <c r="Z72" s="606"/>
      <c r="AA72" s="606"/>
      <c r="AB72" s="606"/>
      <c r="AC72" s="606"/>
      <c r="AD72" s="607"/>
      <c r="AE72" s="601">
        <v>3</v>
      </c>
      <c r="AF72" s="578"/>
      <c r="AG72" s="577"/>
      <c r="AH72" s="578"/>
      <c r="AI72" s="650"/>
      <c r="AJ72" s="651"/>
      <c r="AK72" s="653">
        <v>7</v>
      </c>
      <c r="AL72" s="654"/>
      <c r="AM72" s="575">
        <f>(AK72)*30</f>
        <v>210</v>
      </c>
      <c r="AN72" s="576"/>
      <c r="AO72" s="655">
        <f>AY72*$AY$48+BA72*$BA$48+BC72*$BC$48+BE72*$BE$48+BG72*$BG$48+BI72*$BI$48+BK72*$BK$48+BM72*$BM$48</f>
        <v>92</v>
      </c>
      <c r="AP72" s="656"/>
      <c r="AQ72" s="655">
        <v>54</v>
      </c>
      <c r="AR72" s="656"/>
      <c r="AS72" s="655">
        <v>38</v>
      </c>
      <c r="AT72" s="656"/>
      <c r="AU72" s="655"/>
      <c r="AV72" s="656"/>
      <c r="AW72" s="575">
        <f>AM72-AO72</f>
        <v>118</v>
      </c>
      <c r="AX72" s="677"/>
      <c r="AY72" s="691"/>
      <c r="AZ72" s="679"/>
      <c r="BA72" s="650">
        <v>2</v>
      </c>
      <c r="BB72" s="679"/>
      <c r="BC72" s="692">
        <v>3</v>
      </c>
      <c r="BD72" s="693"/>
      <c r="BE72" s="688"/>
      <c r="BF72" s="679"/>
      <c r="BG72" s="688"/>
      <c r="BH72" s="679"/>
      <c r="BI72" s="650"/>
      <c r="BJ72" s="679"/>
      <c r="BK72" s="650"/>
      <c r="BL72" s="679"/>
      <c r="BM72" s="688"/>
      <c r="BN72" s="689"/>
      <c r="BP72" s="112"/>
      <c r="BR72" s="182">
        <f t="shared" si="6"/>
        <v>0.43809523809523809</v>
      </c>
      <c r="BS72" s="108">
        <f t="shared" si="5"/>
        <v>0</v>
      </c>
    </row>
    <row r="73" spans="1:176" ht="12.75" customHeight="1">
      <c r="A73" s="641" t="s">
        <v>117</v>
      </c>
      <c r="B73" s="642"/>
      <c r="C73" s="643"/>
      <c r="D73" s="690" t="s">
        <v>224</v>
      </c>
      <c r="E73" s="690"/>
      <c r="F73" s="690"/>
      <c r="G73" s="598" t="s">
        <v>97</v>
      </c>
      <c r="H73" s="599"/>
      <c r="I73" s="599"/>
      <c r="J73" s="599"/>
      <c r="K73" s="599"/>
      <c r="L73" s="599"/>
      <c r="M73" s="599"/>
      <c r="N73" s="599"/>
      <c r="O73" s="599"/>
      <c r="P73" s="599"/>
      <c r="Q73" s="599"/>
      <c r="R73" s="599"/>
      <c r="S73" s="599"/>
      <c r="T73" s="599"/>
      <c r="U73" s="599"/>
      <c r="V73" s="599"/>
      <c r="W73" s="599"/>
      <c r="X73" s="599"/>
      <c r="Y73" s="599"/>
      <c r="Z73" s="599"/>
      <c r="AA73" s="599"/>
      <c r="AB73" s="599"/>
      <c r="AC73" s="599"/>
      <c r="AD73" s="600"/>
      <c r="AE73" s="371"/>
      <c r="AF73" s="372"/>
      <c r="AG73" s="577">
        <v>4</v>
      </c>
      <c r="AH73" s="578"/>
      <c r="AI73" s="323"/>
      <c r="AJ73" s="324"/>
      <c r="AK73" s="577">
        <v>3</v>
      </c>
      <c r="AL73" s="578"/>
      <c r="AM73" s="628">
        <f>(AK73)*30</f>
        <v>90</v>
      </c>
      <c r="AN73" s="694"/>
      <c r="AO73" s="323">
        <f>AY73*$AY$48+BA73*$BA$48+BC73*$BC$48+BE73*$BE$48+BG73*$BG$48+BI73*$BI$48+BK73*$BK$48+BM73*$BM$48</f>
        <v>38</v>
      </c>
      <c r="AP73" s="581"/>
      <c r="AQ73" s="373">
        <v>18</v>
      </c>
      <c r="AR73" s="372"/>
      <c r="AS73" s="373">
        <v>20</v>
      </c>
      <c r="AT73" s="372"/>
      <c r="AU73" s="596"/>
      <c r="AV73" s="581"/>
      <c r="AW73" s="628">
        <f>AM73-AO73</f>
        <v>52</v>
      </c>
      <c r="AX73" s="695"/>
      <c r="AY73" s="630"/>
      <c r="AZ73" s="581"/>
      <c r="BA73" s="596"/>
      <c r="BB73" s="581"/>
      <c r="BC73" s="688"/>
      <c r="BD73" s="679"/>
      <c r="BE73" s="696">
        <v>2</v>
      </c>
      <c r="BF73" s="697"/>
      <c r="BG73" s="650"/>
      <c r="BH73" s="679"/>
      <c r="BI73" s="650"/>
      <c r="BJ73" s="679"/>
      <c r="BK73" s="596"/>
      <c r="BL73" s="581"/>
      <c r="BM73" s="650"/>
      <c r="BN73" s="689"/>
      <c r="BP73" s="112"/>
      <c r="BR73" s="182">
        <f t="shared" si="6"/>
        <v>0.42222222222222222</v>
      </c>
      <c r="BS73" s="108">
        <f t="shared" si="5"/>
        <v>0</v>
      </c>
    </row>
    <row r="74" spans="1:176" ht="12" customHeight="1" thickBot="1">
      <c r="A74" s="698" t="s">
        <v>117</v>
      </c>
      <c r="B74" s="699"/>
      <c r="C74" s="700"/>
      <c r="D74" s="690" t="s">
        <v>225</v>
      </c>
      <c r="E74" s="690"/>
      <c r="F74" s="690"/>
      <c r="G74" s="598" t="s">
        <v>192</v>
      </c>
      <c r="H74" s="599"/>
      <c r="I74" s="599"/>
      <c r="J74" s="599"/>
      <c r="K74" s="599"/>
      <c r="L74" s="599"/>
      <c r="M74" s="599"/>
      <c r="N74" s="599"/>
      <c r="O74" s="599"/>
      <c r="P74" s="599"/>
      <c r="Q74" s="599"/>
      <c r="R74" s="599"/>
      <c r="S74" s="599"/>
      <c r="T74" s="599"/>
      <c r="U74" s="599"/>
      <c r="V74" s="599"/>
      <c r="W74" s="599"/>
      <c r="X74" s="599"/>
      <c r="Y74" s="599"/>
      <c r="Z74" s="599"/>
      <c r="AA74" s="599"/>
      <c r="AB74" s="599"/>
      <c r="AC74" s="599"/>
      <c r="AD74" s="600"/>
      <c r="AE74" s="371"/>
      <c r="AF74" s="372"/>
      <c r="AG74" s="577">
        <v>5</v>
      </c>
      <c r="AH74" s="578"/>
      <c r="AI74" s="323"/>
      <c r="AJ74" s="324"/>
      <c r="AK74" s="577">
        <v>3</v>
      </c>
      <c r="AL74" s="578"/>
      <c r="AM74" s="628">
        <f>(AK74)*30</f>
        <v>90</v>
      </c>
      <c r="AN74" s="694"/>
      <c r="AO74" s="323">
        <f>AY74*$AY$48+BA74*$BA$48+BC74*$BC$48+BE74*$BE$48+BG74*$BG$48+BI74*$BI$48+BK74*$BK$48+BM74*$BM$48</f>
        <v>32</v>
      </c>
      <c r="AP74" s="581"/>
      <c r="AQ74" s="373">
        <v>16</v>
      </c>
      <c r="AR74" s="372"/>
      <c r="AS74" s="373">
        <v>16</v>
      </c>
      <c r="AT74" s="372"/>
      <c r="AU74" s="596"/>
      <c r="AV74" s="581"/>
      <c r="AW74" s="628">
        <f>AM74-AO74</f>
        <v>58</v>
      </c>
      <c r="AX74" s="695"/>
      <c r="AY74" s="630"/>
      <c r="AZ74" s="581"/>
      <c r="BA74" s="596"/>
      <c r="BB74" s="581"/>
      <c r="BC74" s="688"/>
      <c r="BD74" s="679"/>
      <c r="BE74" s="688"/>
      <c r="BF74" s="679"/>
      <c r="BG74" s="696">
        <v>2</v>
      </c>
      <c r="BH74" s="697"/>
      <c r="BI74" s="650"/>
      <c r="BJ74" s="679"/>
      <c r="BK74" s="596"/>
      <c r="BL74" s="581"/>
      <c r="BM74" s="650"/>
      <c r="BN74" s="651"/>
      <c r="BP74" s="112"/>
      <c r="BR74" s="182">
        <f t="shared" si="6"/>
        <v>0.35555555555555557</v>
      </c>
      <c r="BS74" s="108">
        <f t="shared" si="5"/>
        <v>0</v>
      </c>
    </row>
    <row r="75" spans="1:176" ht="12" customHeight="1" thickTop="1">
      <c r="A75" s="683"/>
      <c r="B75" s="591"/>
      <c r="C75" s="682"/>
      <c r="D75" s="683"/>
      <c r="E75" s="591"/>
      <c r="F75" s="682"/>
      <c r="G75" s="591" t="s">
        <v>128</v>
      </c>
      <c r="H75" s="591"/>
      <c r="I75" s="591"/>
      <c r="J75" s="591"/>
      <c r="K75" s="591"/>
      <c r="L75" s="591"/>
      <c r="M75" s="591"/>
      <c r="N75" s="591"/>
      <c r="O75" s="591"/>
      <c r="P75" s="591"/>
      <c r="Q75" s="591"/>
      <c r="R75" s="591"/>
      <c r="S75" s="591"/>
      <c r="T75" s="591"/>
      <c r="U75" s="591"/>
      <c r="V75" s="591"/>
      <c r="W75" s="591"/>
      <c r="X75" s="591"/>
      <c r="Y75" s="591"/>
      <c r="Z75" s="591"/>
      <c r="AA75" s="591"/>
      <c r="AB75" s="591"/>
      <c r="AC75" s="591"/>
      <c r="AD75" s="591"/>
      <c r="AE75" s="371"/>
      <c r="AF75" s="372"/>
      <c r="AG75" s="373"/>
      <c r="AH75" s="372"/>
      <c r="AI75" s="650">
        <v>8</v>
      </c>
      <c r="AJ75" s="651"/>
      <c r="AK75" s="684"/>
      <c r="AL75" s="685"/>
      <c r="AM75" s="373"/>
      <c r="AN75" s="372"/>
      <c r="AO75" s="373"/>
      <c r="AP75" s="372"/>
      <c r="AQ75" s="373"/>
      <c r="AR75" s="372"/>
      <c r="AS75" s="373"/>
      <c r="AT75" s="372"/>
      <c r="AU75" s="373"/>
      <c r="AV75" s="372"/>
      <c r="AW75" s="373"/>
      <c r="AX75" s="686"/>
      <c r="AY75" s="371"/>
      <c r="AZ75" s="372"/>
      <c r="BA75" s="373"/>
      <c r="BB75" s="372"/>
      <c r="BC75" s="373"/>
      <c r="BD75" s="372"/>
      <c r="BE75" s="373"/>
      <c r="BF75" s="372"/>
      <c r="BG75" s="373"/>
      <c r="BH75" s="372"/>
      <c r="BI75" s="373"/>
      <c r="BJ75" s="372"/>
      <c r="BK75" s="373"/>
      <c r="BL75" s="372"/>
      <c r="BM75" s="373"/>
      <c r="BN75" s="701"/>
      <c r="BP75" s="112"/>
      <c r="BR75" s="182"/>
      <c r="BS75" s="108">
        <f t="shared" si="5"/>
        <v>0</v>
      </c>
    </row>
    <row r="76" spans="1:176" ht="12" customHeight="1">
      <c r="A76" s="641" t="s">
        <v>117</v>
      </c>
      <c r="B76" s="642"/>
      <c r="C76" s="643"/>
      <c r="D76" s="690" t="s">
        <v>226</v>
      </c>
      <c r="E76" s="690"/>
      <c r="F76" s="690"/>
      <c r="G76" s="598" t="s">
        <v>91</v>
      </c>
      <c r="H76" s="599"/>
      <c r="I76" s="599"/>
      <c r="J76" s="599"/>
      <c r="K76" s="599"/>
      <c r="L76" s="599"/>
      <c r="M76" s="599"/>
      <c r="N76" s="599"/>
      <c r="O76" s="599"/>
      <c r="P76" s="599"/>
      <c r="Q76" s="599"/>
      <c r="R76" s="599"/>
      <c r="S76" s="599"/>
      <c r="T76" s="599"/>
      <c r="U76" s="599"/>
      <c r="V76" s="599"/>
      <c r="W76" s="599"/>
      <c r="X76" s="599"/>
      <c r="Y76" s="599"/>
      <c r="Z76" s="599"/>
      <c r="AA76" s="599"/>
      <c r="AB76" s="599"/>
      <c r="AC76" s="599"/>
      <c r="AD76" s="600"/>
      <c r="AE76" s="684"/>
      <c r="AF76" s="685"/>
      <c r="AG76" s="373">
        <v>1</v>
      </c>
      <c r="AH76" s="372"/>
      <c r="AI76" s="650"/>
      <c r="AJ76" s="651"/>
      <c r="AK76" s="580">
        <v>3</v>
      </c>
      <c r="AL76" s="581"/>
      <c r="AM76" s="628">
        <f t="shared" ref="AM76:AM81" si="7">(AK76)*30</f>
        <v>90</v>
      </c>
      <c r="AN76" s="694"/>
      <c r="AO76" s="323">
        <f t="shared" ref="AO76:AO81" si="8">AY76*$AY$48+BA76*$BA$48+BC76*$BC$48+BE76*$BE$48+BG76*$BG$48+BI76*$BI$48+BK76*$BK$48+BM76*$BM$48</f>
        <v>32</v>
      </c>
      <c r="AP76" s="581"/>
      <c r="AQ76" s="323">
        <v>18</v>
      </c>
      <c r="AR76" s="581"/>
      <c r="AS76" s="323">
        <v>14</v>
      </c>
      <c r="AT76" s="581"/>
      <c r="AU76" s="702"/>
      <c r="AV76" s="703"/>
      <c r="AW76" s="628">
        <f t="shared" ref="AW76:AW81" si="9">AM76-AO76</f>
        <v>58</v>
      </c>
      <c r="AX76" s="695"/>
      <c r="AY76" s="704">
        <v>2</v>
      </c>
      <c r="AZ76" s="705"/>
      <c r="BA76" s="688"/>
      <c r="BB76" s="679"/>
      <c r="BC76" s="688"/>
      <c r="BD76" s="679"/>
      <c r="BE76" s="688"/>
      <c r="BF76" s="679"/>
      <c r="BG76" s="688"/>
      <c r="BH76" s="679"/>
      <c r="BI76" s="688"/>
      <c r="BJ76" s="679"/>
      <c r="BK76" s="688"/>
      <c r="BL76" s="679"/>
      <c r="BM76" s="688"/>
      <c r="BN76" s="689"/>
      <c r="BP76" s="112"/>
      <c r="BR76" s="182">
        <f t="shared" si="6"/>
        <v>0.35555555555555557</v>
      </c>
      <c r="BS76" s="108">
        <f t="shared" si="5"/>
        <v>0</v>
      </c>
    </row>
    <row r="77" spans="1:176" ht="12" customHeight="1">
      <c r="A77" s="641" t="s">
        <v>117</v>
      </c>
      <c r="B77" s="642"/>
      <c r="C77" s="643"/>
      <c r="D77" s="690" t="s">
        <v>227</v>
      </c>
      <c r="E77" s="690"/>
      <c r="F77" s="690"/>
      <c r="G77" s="605" t="s">
        <v>92</v>
      </c>
      <c r="H77" s="606"/>
      <c r="I77" s="606"/>
      <c r="J77" s="606"/>
      <c r="K77" s="606"/>
      <c r="L77" s="606"/>
      <c r="M77" s="606"/>
      <c r="N77" s="606"/>
      <c r="O77" s="606"/>
      <c r="P77" s="606"/>
      <c r="Q77" s="606"/>
      <c r="R77" s="606"/>
      <c r="S77" s="606"/>
      <c r="T77" s="606"/>
      <c r="U77" s="606"/>
      <c r="V77" s="606"/>
      <c r="W77" s="606"/>
      <c r="X77" s="606"/>
      <c r="Y77" s="606"/>
      <c r="Z77" s="606"/>
      <c r="AA77" s="606"/>
      <c r="AB77" s="606"/>
      <c r="AC77" s="606"/>
      <c r="AD77" s="607"/>
      <c r="AE77" s="371">
        <v>2</v>
      </c>
      <c r="AF77" s="372"/>
      <c r="AG77" s="373"/>
      <c r="AH77" s="372"/>
      <c r="AI77" s="650"/>
      <c r="AJ77" s="651"/>
      <c r="AK77" s="577">
        <v>5</v>
      </c>
      <c r="AL77" s="578"/>
      <c r="AM77" s="628">
        <f t="shared" si="7"/>
        <v>150</v>
      </c>
      <c r="AN77" s="694"/>
      <c r="AO77" s="323">
        <f t="shared" si="8"/>
        <v>66</v>
      </c>
      <c r="AP77" s="581"/>
      <c r="AQ77" s="323">
        <v>36</v>
      </c>
      <c r="AR77" s="581"/>
      <c r="AS77" s="323">
        <v>30</v>
      </c>
      <c r="AT77" s="581"/>
      <c r="AU77" s="596"/>
      <c r="AV77" s="581"/>
      <c r="AW77" s="628">
        <f t="shared" si="9"/>
        <v>84</v>
      </c>
      <c r="AX77" s="695"/>
      <c r="AY77" s="580"/>
      <c r="AZ77" s="581"/>
      <c r="BA77" s="582">
        <v>3</v>
      </c>
      <c r="BB77" s="583"/>
      <c r="BC77" s="688"/>
      <c r="BD77" s="679"/>
      <c r="BE77" s="688"/>
      <c r="BF77" s="679"/>
      <c r="BG77" s="688"/>
      <c r="BH77" s="679"/>
      <c r="BI77" s="688"/>
      <c r="BJ77" s="679"/>
      <c r="BK77" s="688"/>
      <c r="BL77" s="679"/>
      <c r="BM77" s="688"/>
      <c r="BN77" s="689"/>
      <c r="BP77" s="112"/>
      <c r="BR77" s="182">
        <f t="shared" si="6"/>
        <v>0.44</v>
      </c>
      <c r="BS77" s="108">
        <f t="shared" si="5"/>
        <v>0</v>
      </c>
    </row>
    <row r="78" spans="1:176" ht="12" customHeight="1">
      <c r="A78" s="641" t="s">
        <v>117</v>
      </c>
      <c r="B78" s="642"/>
      <c r="C78" s="643"/>
      <c r="D78" s="690" t="s">
        <v>228</v>
      </c>
      <c r="E78" s="690"/>
      <c r="F78" s="690"/>
      <c r="G78" s="605" t="s">
        <v>134</v>
      </c>
      <c r="H78" s="606"/>
      <c r="I78" s="606"/>
      <c r="J78" s="606"/>
      <c r="K78" s="606"/>
      <c r="L78" s="606"/>
      <c r="M78" s="606"/>
      <c r="N78" s="606"/>
      <c r="O78" s="606"/>
      <c r="P78" s="606"/>
      <c r="Q78" s="606"/>
      <c r="R78" s="606"/>
      <c r="S78" s="606"/>
      <c r="T78" s="606"/>
      <c r="U78" s="606"/>
      <c r="V78" s="606"/>
      <c r="W78" s="606"/>
      <c r="X78" s="606"/>
      <c r="Y78" s="606"/>
      <c r="Z78" s="606"/>
      <c r="AA78" s="606"/>
      <c r="AB78" s="606"/>
      <c r="AC78" s="606"/>
      <c r="AD78" s="607"/>
      <c r="AE78" s="706">
        <v>4</v>
      </c>
      <c r="AF78" s="707"/>
      <c r="AG78" s="373"/>
      <c r="AH78" s="372"/>
      <c r="AI78" s="650"/>
      <c r="AJ78" s="651"/>
      <c r="AK78" s="684">
        <v>10</v>
      </c>
      <c r="AL78" s="679"/>
      <c r="AM78" s="575">
        <f t="shared" si="7"/>
        <v>300</v>
      </c>
      <c r="AN78" s="576"/>
      <c r="AO78" s="323">
        <f t="shared" si="8"/>
        <v>140</v>
      </c>
      <c r="AP78" s="581"/>
      <c r="AQ78" s="323">
        <v>60</v>
      </c>
      <c r="AR78" s="581"/>
      <c r="AS78" s="323">
        <v>80</v>
      </c>
      <c r="AT78" s="581"/>
      <c r="AU78" s="577"/>
      <c r="AV78" s="578"/>
      <c r="AW78" s="575">
        <f t="shared" si="9"/>
        <v>160</v>
      </c>
      <c r="AX78" s="677"/>
      <c r="AY78" s="691"/>
      <c r="AZ78" s="679"/>
      <c r="BA78" s="688"/>
      <c r="BB78" s="679"/>
      <c r="BC78" s="650">
        <v>4</v>
      </c>
      <c r="BD78" s="679"/>
      <c r="BE78" s="692">
        <v>4</v>
      </c>
      <c r="BF78" s="693"/>
      <c r="BG78" s="688"/>
      <c r="BH78" s="679"/>
      <c r="BI78" s="688"/>
      <c r="BJ78" s="679"/>
      <c r="BK78" s="596"/>
      <c r="BL78" s="581"/>
      <c r="BM78" s="596"/>
      <c r="BN78" s="638"/>
      <c r="BP78" s="112"/>
      <c r="BR78" s="182">
        <f t="shared" si="6"/>
        <v>0.46666666666666667</v>
      </c>
      <c r="BS78" s="108">
        <f t="shared" si="5"/>
        <v>0</v>
      </c>
    </row>
    <row r="79" spans="1:176" ht="12" customHeight="1">
      <c r="A79" s="641" t="s">
        <v>117</v>
      </c>
      <c r="B79" s="642"/>
      <c r="C79" s="643"/>
      <c r="D79" s="690" t="s">
        <v>229</v>
      </c>
      <c r="E79" s="690"/>
      <c r="F79" s="690"/>
      <c r="G79" s="605" t="s">
        <v>98</v>
      </c>
      <c r="H79" s="606"/>
      <c r="I79" s="606"/>
      <c r="J79" s="606"/>
      <c r="K79" s="606"/>
      <c r="L79" s="606"/>
      <c r="M79" s="606"/>
      <c r="N79" s="606"/>
      <c r="O79" s="606"/>
      <c r="P79" s="606"/>
      <c r="Q79" s="606"/>
      <c r="R79" s="606"/>
      <c r="S79" s="606"/>
      <c r="T79" s="606"/>
      <c r="U79" s="606"/>
      <c r="V79" s="606"/>
      <c r="W79" s="606"/>
      <c r="X79" s="606"/>
      <c r="Y79" s="606"/>
      <c r="Z79" s="606"/>
      <c r="AA79" s="606"/>
      <c r="AB79" s="606"/>
      <c r="AC79" s="606"/>
      <c r="AD79" s="607"/>
      <c r="AE79" s="684">
        <v>5</v>
      </c>
      <c r="AF79" s="685"/>
      <c r="AG79" s="373"/>
      <c r="AH79" s="372"/>
      <c r="AI79" s="650"/>
      <c r="AJ79" s="651"/>
      <c r="AK79" s="684">
        <v>3</v>
      </c>
      <c r="AL79" s="685"/>
      <c r="AM79" s="575">
        <f t="shared" si="7"/>
        <v>90</v>
      </c>
      <c r="AN79" s="576"/>
      <c r="AO79" s="323">
        <f t="shared" si="8"/>
        <v>32</v>
      </c>
      <c r="AP79" s="581"/>
      <c r="AQ79" s="323">
        <v>16</v>
      </c>
      <c r="AR79" s="581"/>
      <c r="AS79" s="323">
        <v>16</v>
      </c>
      <c r="AT79" s="581"/>
      <c r="AU79" s="373"/>
      <c r="AV79" s="372"/>
      <c r="AW79" s="575">
        <f t="shared" si="9"/>
        <v>58</v>
      </c>
      <c r="AX79" s="677"/>
      <c r="AY79" s="691"/>
      <c r="AZ79" s="679"/>
      <c r="BA79" s="688"/>
      <c r="BB79" s="679"/>
      <c r="BC79" s="688"/>
      <c r="BD79" s="679"/>
      <c r="BE79" s="688"/>
      <c r="BF79" s="679"/>
      <c r="BG79" s="582">
        <v>2</v>
      </c>
      <c r="BH79" s="583"/>
      <c r="BI79" s="323"/>
      <c r="BJ79" s="581"/>
      <c r="BK79" s="688"/>
      <c r="BL79" s="679"/>
      <c r="BM79" s="596"/>
      <c r="BN79" s="638"/>
      <c r="BP79" s="112"/>
      <c r="BR79" s="182">
        <f t="shared" si="6"/>
        <v>0.35555555555555557</v>
      </c>
      <c r="BS79" s="108">
        <f t="shared" si="5"/>
        <v>0</v>
      </c>
    </row>
    <row r="80" spans="1:176" ht="23.25" customHeight="1">
      <c r="A80" s="641" t="s">
        <v>117</v>
      </c>
      <c r="B80" s="642"/>
      <c r="C80" s="643"/>
      <c r="D80" s="690" t="s">
        <v>230</v>
      </c>
      <c r="E80" s="690"/>
      <c r="F80" s="690"/>
      <c r="G80" s="598" t="s">
        <v>135</v>
      </c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599"/>
      <c r="Y80" s="599"/>
      <c r="Z80" s="599"/>
      <c r="AA80" s="599"/>
      <c r="AB80" s="599"/>
      <c r="AC80" s="599"/>
      <c r="AD80" s="600"/>
      <c r="AE80" s="371"/>
      <c r="AF80" s="372"/>
      <c r="AG80" s="648">
        <v>8</v>
      </c>
      <c r="AH80" s="649"/>
      <c r="AI80" s="650"/>
      <c r="AJ80" s="651"/>
      <c r="AK80" s="684">
        <v>5</v>
      </c>
      <c r="AL80" s="685"/>
      <c r="AM80" s="628">
        <f t="shared" si="7"/>
        <v>150</v>
      </c>
      <c r="AN80" s="694"/>
      <c r="AO80" s="323">
        <f t="shared" si="8"/>
        <v>57</v>
      </c>
      <c r="AP80" s="581"/>
      <c r="AQ80" s="323">
        <v>20</v>
      </c>
      <c r="AR80" s="581"/>
      <c r="AS80" s="323">
        <v>37</v>
      </c>
      <c r="AT80" s="581"/>
      <c r="AU80" s="323"/>
      <c r="AV80" s="581"/>
      <c r="AW80" s="628">
        <f t="shared" si="9"/>
        <v>93</v>
      </c>
      <c r="AX80" s="695"/>
      <c r="AY80" s="630"/>
      <c r="AZ80" s="581"/>
      <c r="BA80" s="596"/>
      <c r="BB80" s="581"/>
      <c r="BC80" s="596"/>
      <c r="BD80" s="581"/>
      <c r="BE80" s="596"/>
      <c r="BF80" s="581"/>
      <c r="BG80" s="596"/>
      <c r="BH80" s="581"/>
      <c r="BI80" s="596"/>
      <c r="BJ80" s="581"/>
      <c r="BK80" s="688"/>
      <c r="BL80" s="679"/>
      <c r="BM80" s="639">
        <v>3</v>
      </c>
      <c r="BN80" s="640"/>
      <c r="BP80" s="112"/>
      <c r="BR80" s="182">
        <f t="shared" si="6"/>
        <v>0.38</v>
      </c>
      <c r="BS80" s="108">
        <f t="shared" si="5"/>
        <v>0</v>
      </c>
    </row>
    <row r="81" spans="1:71" ht="11.25" customHeight="1" thickBot="1">
      <c r="A81" s="698" t="s">
        <v>117</v>
      </c>
      <c r="B81" s="699"/>
      <c r="C81" s="700"/>
      <c r="D81" s="690" t="s">
        <v>231</v>
      </c>
      <c r="E81" s="690"/>
      <c r="F81" s="690"/>
      <c r="G81" s="598" t="s">
        <v>129</v>
      </c>
      <c r="H81" s="599"/>
      <c r="I81" s="599"/>
      <c r="J81" s="599"/>
      <c r="K81" s="599"/>
      <c r="L81" s="599"/>
      <c r="M81" s="599"/>
      <c r="N81" s="599"/>
      <c r="O81" s="599"/>
      <c r="P81" s="599"/>
      <c r="Q81" s="599"/>
      <c r="R81" s="599"/>
      <c r="S81" s="599"/>
      <c r="T81" s="599"/>
      <c r="U81" s="599"/>
      <c r="V81" s="599"/>
      <c r="W81" s="599"/>
      <c r="X81" s="599"/>
      <c r="Y81" s="599"/>
      <c r="Z81" s="599"/>
      <c r="AA81" s="599"/>
      <c r="AB81" s="599"/>
      <c r="AC81" s="599"/>
      <c r="AD81" s="600"/>
      <c r="AE81" s="601">
        <v>4</v>
      </c>
      <c r="AF81" s="578"/>
      <c r="AG81" s="577"/>
      <c r="AH81" s="578"/>
      <c r="AI81" s="323"/>
      <c r="AJ81" s="324"/>
      <c r="AK81" s="580">
        <v>3</v>
      </c>
      <c r="AL81" s="581"/>
      <c r="AM81" s="628">
        <f t="shared" si="7"/>
        <v>90</v>
      </c>
      <c r="AN81" s="694"/>
      <c r="AO81" s="323">
        <f t="shared" si="8"/>
        <v>38</v>
      </c>
      <c r="AP81" s="581"/>
      <c r="AQ81" s="323">
        <v>18</v>
      </c>
      <c r="AR81" s="581"/>
      <c r="AS81" s="323">
        <v>20</v>
      </c>
      <c r="AT81" s="581"/>
      <c r="AU81" s="596"/>
      <c r="AV81" s="581"/>
      <c r="AW81" s="628">
        <f t="shared" si="9"/>
        <v>52</v>
      </c>
      <c r="AX81" s="695"/>
      <c r="AY81" s="630"/>
      <c r="AZ81" s="581"/>
      <c r="BA81" s="596"/>
      <c r="BB81" s="581"/>
      <c r="BC81" s="323"/>
      <c r="BD81" s="581"/>
      <c r="BE81" s="692">
        <v>2</v>
      </c>
      <c r="BF81" s="693"/>
      <c r="BG81" s="596"/>
      <c r="BH81" s="581"/>
      <c r="BI81" s="596"/>
      <c r="BJ81" s="581"/>
      <c r="BK81" s="688"/>
      <c r="BL81" s="679"/>
      <c r="BM81" s="596"/>
      <c r="BN81" s="638"/>
      <c r="BP81" s="112"/>
      <c r="BR81" s="182">
        <f t="shared" si="6"/>
        <v>0.42222222222222222</v>
      </c>
      <c r="BS81" s="108">
        <f t="shared" si="5"/>
        <v>0</v>
      </c>
    </row>
    <row r="82" spans="1:71" ht="12" customHeight="1" thickTop="1">
      <c r="A82" s="683"/>
      <c r="B82" s="591"/>
      <c r="C82" s="682"/>
      <c r="D82" s="683"/>
      <c r="E82" s="591"/>
      <c r="F82" s="682"/>
      <c r="G82" s="591" t="s">
        <v>130</v>
      </c>
      <c r="H82" s="591"/>
      <c r="I82" s="591"/>
      <c r="J82" s="591"/>
      <c r="K82" s="591"/>
      <c r="L82" s="591"/>
      <c r="M82" s="591"/>
      <c r="N82" s="591"/>
      <c r="O82" s="591"/>
      <c r="P82" s="591"/>
      <c r="Q82" s="591"/>
      <c r="R82" s="591"/>
      <c r="S82" s="591"/>
      <c r="T82" s="591"/>
      <c r="U82" s="591"/>
      <c r="V82" s="591"/>
      <c r="W82" s="591"/>
      <c r="X82" s="591"/>
      <c r="Y82" s="591"/>
      <c r="Z82" s="591"/>
      <c r="AA82" s="591"/>
      <c r="AB82" s="591"/>
      <c r="AC82" s="591"/>
      <c r="AD82" s="591"/>
      <c r="AE82" s="371"/>
      <c r="AF82" s="372"/>
      <c r="AG82" s="373"/>
      <c r="AH82" s="372"/>
      <c r="AI82" s="650">
        <v>8</v>
      </c>
      <c r="AJ82" s="651"/>
      <c r="AK82" s="684"/>
      <c r="AL82" s="685"/>
      <c r="AM82" s="373"/>
      <c r="AN82" s="372"/>
      <c r="AO82" s="373"/>
      <c r="AP82" s="372"/>
      <c r="AQ82" s="373"/>
      <c r="AR82" s="372"/>
      <c r="AS82" s="373"/>
      <c r="AT82" s="372"/>
      <c r="AU82" s="373"/>
      <c r="AV82" s="372"/>
      <c r="AW82" s="373"/>
      <c r="AX82" s="686"/>
      <c r="AY82" s="371"/>
      <c r="AZ82" s="372"/>
      <c r="BA82" s="373"/>
      <c r="BB82" s="372"/>
      <c r="BC82" s="373"/>
      <c r="BD82" s="372"/>
      <c r="BE82" s="373"/>
      <c r="BF82" s="372"/>
      <c r="BG82" s="373"/>
      <c r="BH82" s="372"/>
      <c r="BI82" s="373"/>
      <c r="BJ82" s="372"/>
      <c r="BK82" s="373"/>
      <c r="BL82" s="372"/>
      <c r="BM82" s="373"/>
      <c r="BN82" s="701"/>
      <c r="BP82" s="112"/>
      <c r="BR82" s="182"/>
      <c r="BS82" s="108">
        <f t="shared" si="5"/>
        <v>0</v>
      </c>
    </row>
    <row r="83" spans="1:71" ht="12" customHeight="1">
      <c r="A83" s="641" t="s">
        <v>117</v>
      </c>
      <c r="B83" s="642"/>
      <c r="C83" s="643"/>
      <c r="D83" s="690" t="s">
        <v>232</v>
      </c>
      <c r="E83" s="690"/>
      <c r="F83" s="690"/>
      <c r="G83" s="605" t="s">
        <v>99</v>
      </c>
      <c r="H83" s="606"/>
      <c r="I83" s="606"/>
      <c r="J83" s="606"/>
      <c r="K83" s="606"/>
      <c r="L83" s="606"/>
      <c r="M83" s="606"/>
      <c r="N83" s="606"/>
      <c r="O83" s="606"/>
      <c r="P83" s="606"/>
      <c r="Q83" s="606"/>
      <c r="R83" s="606"/>
      <c r="S83" s="606"/>
      <c r="T83" s="606"/>
      <c r="U83" s="606"/>
      <c r="V83" s="606"/>
      <c r="W83" s="606"/>
      <c r="X83" s="606"/>
      <c r="Y83" s="606"/>
      <c r="Z83" s="606"/>
      <c r="AA83" s="606"/>
      <c r="AB83" s="606"/>
      <c r="AC83" s="606"/>
      <c r="AD83" s="607"/>
      <c r="AE83" s="601">
        <v>6</v>
      </c>
      <c r="AF83" s="578"/>
      <c r="AG83" s="577"/>
      <c r="AH83" s="578"/>
      <c r="AI83" s="323"/>
      <c r="AJ83" s="324"/>
      <c r="AK83" s="577">
        <v>5</v>
      </c>
      <c r="AL83" s="578"/>
      <c r="AM83" s="628">
        <f t="shared" ref="AM83:AM88" si="10">(AK83)*30</f>
        <v>150</v>
      </c>
      <c r="AN83" s="694"/>
      <c r="AO83" s="323">
        <f t="shared" ref="AO83:AO88" si="11">AY83*$AY$48+BA83*$BA$48+BC83*$BC$48+BE83*$BE$48+BG83*$BG$48+BI83*$BI$48+BK83*$BK$48+BM83*$BM$48</f>
        <v>64</v>
      </c>
      <c r="AP83" s="581"/>
      <c r="AQ83" s="323">
        <v>32</v>
      </c>
      <c r="AR83" s="581"/>
      <c r="AS83" s="323">
        <v>28</v>
      </c>
      <c r="AT83" s="581"/>
      <c r="AU83" s="323">
        <v>4</v>
      </c>
      <c r="AV83" s="581"/>
      <c r="AW83" s="628">
        <f t="shared" ref="AW83:AW88" si="12">AM83-AO83</f>
        <v>86</v>
      </c>
      <c r="AX83" s="695"/>
      <c r="AY83" s="630"/>
      <c r="AZ83" s="581"/>
      <c r="BA83" s="323"/>
      <c r="BB83" s="581"/>
      <c r="BC83" s="323"/>
      <c r="BD83" s="581"/>
      <c r="BE83" s="323"/>
      <c r="BF83" s="581"/>
      <c r="BG83" s="323">
        <v>2</v>
      </c>
      <c r="BH83" s="581"/>
      <c r="BI83" s="582">
        <v>2</v>
      </c>
      <c r="BJ83" s="583"/>
      <c r="BK83" s="596"/>
      <c r="BL83" s="581"/>
      <c r="BM83" s="596"/>
      <c r="BN83" s="638"/>
      <c r="BP83" s="112"/>
      <c r="BR83" s="182">
        <f t="shared" si="6"/>
        <v>0.42666666666666669</v>
      </c>
      <c r="BS83" s="108">
        <f t="shared" si="5"/>
        <v>0</v>
      </c>
    </row>
    <row r="84" spans="1:71" ht="13.5" customHeight="1">
      <c r="A84" s="641" t="s">
        <v>117</v>
      </c>
      <c r="B84" s="642"/>
      <c r="C84" s="643"/>
      <c r="D84" s="690" t="s">
        <v>233</v>
      </c>
      <c r="E84" s="690"/>
      <c r="F84" s="690"/>
      <c r="G84" s="605" t="s">
        <v>100</v>
      </c>
      <c r="H84" s="606"/>
      <c r="I84" s="606"/>
      <c r="J84" s="606"/>
      <c r="K84" s="606"/>
      <c r="L84" s="606"/>
      <c r="M84" s="606"/>
      <c r="N84" s="606"/>
      <c r="O84" s="606"/>
      <c r="P84" s="606"/>
      <c r="Q84" s="606"/>
      <c r="R84" s="606"/>
      <c r="S84" s="606"/>
      <c r="T84" s="606"/>
      <c r="U84" s="606"/>
      <c r="V84" s="606"/>
      <c r="W84" s="606"/>
      <c r="X84" s="606"/>
      <c r="Y84" s="606"/>
      <c r="Z84" s="606"/>
      <c r="AA84" s="606"/>
      <c r="AB84" s="606"/>
      <c r="AC84" s="606"/>
      <c r="AD84" s="607"/>
      <c r="AE84" s="601">
        <v>3</v>
      </c>
      <c r="AF84" s="578"/>
      <c r="AG84" s="577"/>
      <c r="AH84" s="578"/>
      <c r="AI84" s="323"/>
      <c r="AJ84" s="324"/>
      <c r="AK84" s="577">
        <v>4</v>
      </c>
      <c r="AL84" s="578"/>
      <c r="AM84" s="628">
        <f t="shared" si="10"/>
        <v>120</v>
      </c>
      <c r="AN84" s="694"/>
      <c r="AO84" s="323">
        <f t="shared" si="11"/>
        <v>48</v>
      </c>
      <c r="AP84" s="581"/>
      <c r="AQ84" s="323">
        <v>30</v>
      </c>
      <c r="AR84" s="581"/>
      <c r="AS84" s="323">
        <v>10</v>
      </c>
      <c r="AT84" s="581"/>
      <c r="AU84" s="323">
        <v>8</v>
      </c>
      <c r="AV84" s="581"/>
      <c r="AW84" s="628">
        <f t="shared" si="12"/>
        <v>72</v>
      </c>
      <c r="AX84" s="695"/>
      <c r="AY84" s="630"/>
      <c r="AZ84" s="581"/>
      <c r="BA84" s="323"/>
      <c r="BB84" s="581"/>
      <c r="BC84" s="582">
        <v>3</v>
      </c>
      <c r="BD84" s="583"/>
      <c r="BE84" s="596"/>
      <c r="BF84" s="581"/>
      <c r="BG84" s="596"/>
      <c r="BH84" s="581"/>
      <c r="BI84" s="596"/>
      <c r="BJ84" s="581"/>
      <c r="BK84" s="596"/>
      <c r="BL84" s="581"/>
      <c r="BM84" s="596"/>
      <c r="BN84" s="638"/>
      <c r="BR84" s="182">
        <f t="shared" si="6"/>
        <v>0.4</v>
      </c>
      <c r="BS84" s="108">
        <f t="shared" si="5"/>
        <v>0</v>
      </c>
    </row>
    <row r="85" spans="1:71" ht="12" customHeight="1">
      <c r="A85" s="641" t="s">
        <v>117</v>
      </c>
      <c r="B85" s="642"/>
      <c r="C85" s="643"/>
      <c r="D85" s="690" t="s">
        <v>234</v>
      </c>
      <c r="E85" s="690"/>
      <c r="F85" s="690"/>
      <c r="G85" s="708" t="s">
        <v>109</v>
      </c>
      <c r="H85" s="709"/>
      <c r="I85" s="709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09"/>
      <c r="AA85" s="709"/>
      <c r="AB85" s="709"/>
      <c r="AC85" s="709"/>
      <c r="AD85" s="710"/>
      <c r="AE85" s="601"/>
      <c r="AF85" s="578"/>
      <c r="AG85" s="577">
        <v>5</v>
      </c>
      <c r="AH85" s="578"/>
      <c r="AI85" s="323"/>
      <c r="AJ85" s="324"/>
      <c r="AK85" s="577">
        <v>4</v>
      </c>
      <c r="AL85" s="578"/>
      <c r="AM85" s="628">
        <f t="shared" si="10"/>
        <v>120</v>
      </c>
      <c r="AN85" s="694"/>
      <c r="AO85" s="323">
        <f t="shared" si="11"/>
        <v>48</v>
      </c>
      <c r="AP85" s="581"/>
      <c r="AQ85" s="323">
        <v>18</v>
      </c>
      <c r="AR85" s="581"/>
      <c r="AS85" s="323">
        <v>24</v>
      </c>
      <c r="AT85" s="581"/>
      <c r="AU85" s="323">
        <v>6</v>
      </c>
      <c r="AV85" s="581"/>
      <c r="AW85" s="628">
        <f t="shared" si="12"/>
        <v>72</v>
      </c>
      <c r="AX85" s="695"/>
      <c r="AY85" s="630"/>
      <c r="AZ85" s="581"/>
      <c r="BA85" s="596"/>
      <c r="BB85" s="581"/>
      <c r="BC85" s="596"/>
      <c r="BD85" s="581"/>
      <c r="BE85" s="323"/>
      <c r="BF85" s="581"/>
      <c r="BG85" s="639">
        <v>3</v>
      </c>
      <c r="BH85" s="647"/>
      <c r="BI85" s="596"/>
      <c r="BJ85" s="581"/>
      <c r="BK85" s="596"/>
      <c r="BL85" s="581"/>
      <c r="BM85" s="596"/>
      <c r="BN85" s="638"/>
      <c r="BR85" s="182">
        <f t="shared" si="6"/>
        <v>0.4</v>
      </c>
      <c r="BS85" s="108">
        <f t="shared" si="5"/>
        <v>0</v>
      </c>
    </row>
    <row r="86" spans="1:71" ht="12" customHeight="1">
      <c r="A86" s="641" t="s">
        <v>117</v>
      </c>
      <c r="B86" s="642"/>
      <c r="C86" s="643"/>
      <c r="D86" s="690" t="s">
        <v>235</v>
      </c>
      <c r="E86" s="690"/>
      <c r="F86" s="690"/>
      <c r="G86" s="708" t="s">
        <v>103</v>
      </c>
      <c r="H86" s="709"/>
      <c r="I86" s="709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09"/>
      <c r="AA86" s="709"/>
      <c r="AB86" s="709"/>
      <c r="AC86" s="709"/>
      <c r="AD86" s="710"/>
      <c r="AE86" s="601">
        <v>6</v>
      </c>
      <c r="AF86" s="578"/>
      <c r="AG86" s="577"/>
      <c r="AH86" s="578"/>
      <c r="AI86" s="323"/>
      <c r="AJ86" s="324"/>
      <c r="AK86" s="580">
        <v>6</v>
      </c>
      <c r="AL86" s="610"/>
      <c r="AM86" s="575">
        <f t="shared" si="10"/>
        <v>180</v>
      </c>
      <c r="AN86" s="576"/>
      <c r="AO86" s="577">
        <f t="shared" si="11"/>
        <v>80</v>
      </c>
      <c r="AP86" s="578"/>
      <c r="AQ86" s="577">
        <v>28</v>
      </c>
      <c r="AR86" s="578"/>
      <c r="AS86" s="577">
        <v>46</v>
      </c>
      <c r="AT86" s="578"/>
      <c r="AU86" s="577">
        <v>6</v>
      </c>
      <c r="AV86" s="578"/>
      <c r="AW86" s="575">
        <f t="shared" si="12"/>
        <v>100</v>
      </c>
      <c r="AX86" s="677"/>
      <c r="AY86" s="630"/>
      <c r="AZ86" s="581"/>
      <c r="BA86" s="596"/>
      <c r="BB86" s="581"/>
      <c r="BC86" s="596"/>
      <c r="BD86" s="581"/>
      <c r="BE86" s="596"/>
      <c r="BF86" s="581"/>
      <c r="BG86" s="323">
        <v>2</v>
      </c>
      <c r="BH86" s="581"/>
      <c r="BI86" s="582">
        <v>3</v>
      </c>
      <c r="BJ86" s="583"/>
      <c r="BK86" s="596"/>
      <c r="BL86" s="581"/>
      <c r="BM86" s="596"/>
      <c r="BN86" s="638"/>
      <c r="BR86" s="182">
        <f t="shared" si="6"/>
        <v>0.44444444444444442</v>
      </c>
      <c r="BS86" s="108">
        <f t="shared" si="5"/>
        <v>0</v>
      </c>
    </row>
    <row r="87" spans="1:71" ht="13.5" customHeight="1">
      <c r="A87" s="641" t="s">
        <v>117</v>
      </c>
      <c r="B87" s="642"/>
      <c r="C87" s="643"/>
      <c r="D87" s="690" t="s">
        <v>236</v>
      </c>
      <c r="E87" s="690"/>
      <c r="F87" s="690"/>
      <c r="G87" s="711" t="s">
        <v>101</v>
      </c>
      <c r="H87" s="456"/>
      <c r="I87" s="456"/>
      <c r="J87" s="456"/>
      <c r="K87" s="456"/>
      <c r="L87" s="456"/>
      <c r="M87" s="456"/>
      <c r="N87" s="456"/>
      <c r="O87" s="456"/>
      <c r="P87" s="456"/>
      <c r="Q87" s="456"/>
      <c r="R87" s="456"/>
      <c r="S87" s="456"/>
      <c r="T87" s="456"/>
      <c r="U87" s="456"/>
      <c r="V87" s="456"/>
      <c r="W87" s="456"/>
      <c r="X87" s="456"/>
      <c r="Y87" s="456"/>
      <c r="Z87" s="456"/>
      <c r="AA87" s="456"/>
      <c r="AB87" s="456"/>
      <c r="AC87" s="456"/>
      <c r="AD87" s="457"/>
      <c r="AE87" s="601">
        <v>6</v>
      </c>
      <c r="AF87" s="578"/>
      <c r="AG87" s="577"/>
      <c r="AH87" s="578"/>
      <c r="AI87" s="323"/>
      <c r="AJ87" s="324"/>
      <c r="AK87" s="577">
        <v>4</v>
      </c>
      <c r="AL87" s="578"/>
      <c r="AM87" s="628">
        <f t="shared" si="10"/>
        <v>120</v>
      </c>
      <c r="AN87" s="694"/>
      <c r="AO87" s="323">
        <f t="shared" si="11"/>
        <v>48</v>
      </c>
      <c r="AP87" s="581"/>
      <c r="AQ87" s="323">
        <v>20</v>
      </c>
      <c r="AR87" s="581"/>
      <c r="AS87" s="323">
        <v>22</v>
      </c>
      <c r="AT87" s="581"/>
      <c r="AU87" s="323">
        <v>6</v>
      </c>
      <c r="AV87" s="581"/>
      <c r="AW87" s="628">
        <f t="shared" si="12"/>
        <v>72</v>
      </c>
      <c r="AX87" s="695"/>
      <c r="AY87" s="630"/>
      <c r="AZ87" s="581"/>
      <c r="BA87" s="596"/>
      <c r="BB87" s="581"/>
      <c r="BC87" s="596"/>
      <c r="BD87" s="581"/>
      <c r="BE87" s="596"/>
      <c r="BF87" s="581"/>
      <c r="BG87" s="323"/>
      <c r="BH87" s="581"/>
      <c r="BI87" s="582">
        <v>3</v>
      </c>
      <c r="BJ87" s="583"/>
      <c r="BK87" s="323"/>
      <c r="BL87" s="581"/>
      <c r="BM87" s="596"/>
      <c r="BN87" s="638"/>
      <c r="BR87" s="182">
        <f t="shared" si="6"/>
        <v>0.4</v>
      </c>
      <c r="BS87" s="108">
        <f t="shared" si="5"/>
        <v>0</v>
      </c>
    </row>
    <row r="88" spans="1:71" ht="12" customHeight="1">
      <c r="A88" s="641" t="s">
        <v>117</v>
      </c>
      <c r="B88" s="642"/>
      <c r="C88" s="643"/>
      <c r="D88" s="690" t="s">
        <v>237</v>
      </c>
      <c r="E88" s="690"/>
      <c r="F88" s="690"/>
      <c r="G88" s="598" t="s">
        <v>118</v>
      </c>
      <c r="H88" s="599"/>
      <c r="I88" s="599"/>
      <c r="J88" s="599"/>
      <c r="K88" s="599"/>
      <c r="L88" s="599"/>
      <c r="M88" s="599"/>
      <c r="N88" s="599"/>
      <c r="O88" s="599"/>
      <c r="P88" s="599"/>
      <c r="Q88" s="599"/>
      <c r="R88" s="599"/>
      <c r="S88" s="599"/>
      <c r="T88" s="599"/>
      <c r="U88" s="599"/>
      <c r="V88" s="599"/>
      <c r="W88" s="599"/>
      <c r="X88" s="599"/>
      <c r="Y88" s="599"/>
      <c r="Z88" s="599"/>
      <c r="AA88" s="599"/>
      <c r="AB88" s="599"/>
      <c r="AC88" s="599"/>
      <c r="AD88" s="600"/>
      <c r="AE88" s="601"/>
      <c r="AF88" s="578"/>
      <c r="AG88" s="577">
        <v>6</v>
      </c>
      <c r="AH88" s="578"/>
      <c r="AI88" s="323"/>
      <c r="AJ88" s="324"/>
      <c r="AK88" s="580">
        <v>3</v>
      </c>
      <c r="AL88" s="610"/>
      <c r="AM88" s="628">
        <f t="shared" si="10"/>
        <v>90</v>
      </c>
      <c r="AN88" s="694"/>
      <c r="AO88" s="323">
        <f t="shared" si="11"/>
        <v>32</v>
      </c>
      <c r="AP88" s="581"/>
      <c r="AQ88" s="323">
        <v>16</v>
      </c>
      <c r="AR88" s="581"/>
      <c r="AS88" s="323">
        <v>16</v>
      </c>
      <c r="AT88" s="581"/>
      <c r="AU88" s="596"/>
      <c r="AV88" s="581"/>
      <c r="AW88" s="628">
        <f t="shared" si="12"/>
        <v>58</v>
      </c>
      <c r="AX88" s="695"/>
      <c r="AY88" s="630"/>
      <c r="AZ88" s="581"/>
      <c r="BA88" s="596"/>
      <c r="BB88" s="581"/>
      <c r="BC88" s="596"/>
      <c r="BD88" s="581"/>
      <c r="BE88" s="596"/>
      <c r="BF88" s="581"/>
      <c r="BG88" s="323"/>
      <c r="BH88" s="581"/>
      <c r="BI88" s="639">
        <v>2</v>
      </c>
      <c r="BJ88" s="647"/>
      <c r="BK88" s="323"/>
      <c r="BL88" s="581"/>
      <c r="BM88" s="323"/>
      <c r="BN88" s="638"/>
      <c r="BR88" s="182">
        <f t="shared" si="6"/>
        <v>0.35555555555555557</v>
      </c>
      <c r="BS88" s="108">
        <f t="shared" si="5"/>
        <v>0</v>
      </c>
    </row>
    <row r="89" spans="1:71" ht="12" customHeight="1">
      <c r="A89" s="641"/>
      <c r="B89" s="642"/>
      <c r="C89" s="643"/>
      <c r="D89" s="690" t="s">
        <v>238</v>
      </c>
      <c r="E89" s="690"/>
      <c r="F89" s="690"/>
      <c r="G89" s="715" t="s">
        <v>30</v>
      </c>
      <c r="H89" s="715"/>
      <c r="I89" s="715"/>
      <c r="J89" s="715"/>
      <c r="K89" s="715"/>
      <c r="L89" s="715"/>
      <c r="M89" s="715"/>
      <c r="N89" s="715"/>
      <c r="O89" s="715"/>
      <c r="P89" s="715"/>
      <c r="Q89" s="715"/>
      <c r="R89" s="715"/>
      <c r="S89" s="715"/>
      <c r="T89" s="715"/>
      <c r="U89" s="715"/>
      <c r="V89" s="715"/>
      <c r="W89" s="715"/>
      <c r="X89" s="715"/>
      <c r="Y89" s="715"/>
      <c r="Z89" s="715"/>
      <c r="AA89" s="715"/>
      <c r="AB89" s="715"/>
      <c r="AC89" s="715"/>
      <c r="AD89" s="715"/>
      <c r="AE89" s="712"/>
      <c r="AF89" s="712"/>
      <c r="AG89" s="716" t="s">
        <v>147</v>
      </c>
      <c r="AH89" s="716"/>
      <c r="AI89" s="712"/>
      <c r="AJ89" s="712"/>
      <c r="AK89" s="396">
        <v>16</v>
      </c>
      <c r="AL89" s="396"/>
      <c r="AM89" s="628">
        <f>(AK89)*30</f>
        <v>480</v>
      </c>
      <c r="AN89" s="629"/>
      <c r="AO89" s="323">
        <f>AY89*$AY$48+BA89*$BA$48+BC89*$BC$48+BE89*$BE$48+BG89*$BG$48+BI89*$BI$48+BK89*$BK$48+BM89*$BM$48</f>
        <v>210</v>
      </c>
      <c r="AP89" s="610"/>
      <c r="AQ89" s="396"/>
      <c r="AR89" s="396"/>
      <c r="AS89" s="396">
        <f>AO89</f>
        <v>210</v>
      </c>
      <c r="AT89" s="396"/>
      <c r="AU89" s="396"/>
      <c r="AV89" s="396"/>
      <c r="AW89" s="628">
        <f>AM89-AO89</f>
        <v>270</v>
      </c>
      <c r="AX89" s="646"/>
      <c r="AY89" s="721">
        <v>2</v>
      </c>
      <c r="AZ89" s="721"/>
      <c r="BA89" s="723">
        <v>2</v>
      </c>
      <c r="BB89" s="723"/>
      <c r="BC89" s="721">
        <v>2</v>
      </c>
      <c r="BD89" s="721"/>
      <c r="BE89" s="723">
        <v>2</v>
      </c>
      <c r="BF89" s="723"/>
      <c r="BG89" s="721">
        <v>2</v>
      </c>
      <c r="BH89" s="721"/>
      <c r="BI89" s="722">
        <v>2</v>
      </c>
      <c r="BJ89" s="722"/>
      <c r="BK89" s="721"/>
      <c r="BL89" s="721"/>
      <c r="BM89" s="712"/>
      <c r="BN89" s="712"/>
      <c r="BR89" s="182">
        <f t="shared" si="6"/>
        <v>0.4375</v>
      </c>
      <c r="BS89" s="108">
        <f t="shared" si="5"/>
        <v>0</v>
      </c>
    </row>
    <row r="90" spans="1:71" ht="11.25" customHeight="1">
      <c r="A90" s="641" t="s">
        <v>117</v>
      </c>
      <c r="B90" s="642"/>
      <c r="C90" s="643"/>
      <c r="D90" s="690" t="s">
        <v>239</v>
      </c>
      <c r="E90" s="690"/>
      <c r="F90" s="690"/>
      <c r="G90" s="598" t="s">
        <v>102</v>
      </c>
      <c r="H90" s="599"/>
      <c r="I90" s="599"/>
      <c r="J90" s="599"/>
      <c r="K90" s="599"/>
      <c r="L90" s="599"/>
      <c r="M90" s="599"/>
      <c r="N90" s="599"/>
      <c r="O90" s="599"/>
      <c r="P90" s="599"/>
      <c r="Q90" s="599"/>
      <c r="R90" s="599"/>
      <c r="S90" s="599"/>
      <c r="T90" s="599"/>
      <c r="U90" s="599"/>
      <c r="V90" s="599"/>
      <c r="W90" s="599"/>
      <c r="X90" s="599"/>
      <c r="Y90" s="599"/>
      <c r="Z90" s="599"/>
      <c r="AA90" s="599"/>
      <c r="AB90" s="599"/>
      <c r="AC90" s="599"/>
      <c r="AD90" s="600"/>
      <c r="AE90" s="601"/>
      <c r="AF90" s="578"/>
      <c r="AG90" s="577">
        <v>1</v>
      </c>
      <c r="AH90" s="578"/>
      <c r="AI90" s="323"/>
      <c r="AJ90" s="324"/>
      <c r="AK90" s="580">
        <v>3</v>
      </c>
      <c r="AL90" s="610"/>
      <c r="AM90" s="628">
        <f t="shared" ref="AM90:AM99" si="13">(AK90)*30</f>
        <v>90</v>
      </c>
      <c r="AN90" s="694"/>
      <c r="AO90" s="323">
        <f>AY90*$AY$48+BA90*$BA$48+BC90*$BC$48+BE90*$BE$48+BG90*$BG$48+BI90*$BI$48+BK90*$BK$48+BM90*$BM$48</f>
        <v>32</v>
      </c>
      <c r="AP90" s="597"/>
      <c r="AQ90" s="314">
        <v>16</v>
      </c>
      <c r="AR90" s="305"/>
      <c r="AS90" s="314">
        <v>16</v>
      </c>
      <c r="AT90" s="305"/>
      <c r="AU90" s="305"/>
      <c r="AV90" s="305"/>
      <c r="AW90" s="713">
        <f t="shared" ref="AW90:AW99" si="14">AM90-AO90</f>
        <v>58</v>
      </c>
      <c r="AX90" s="714"/>
      <c r="AY90" s="639">
        <v>2</v>
      </c>
      <c r="AZ90" s="647"/>
      <c r="BA90" s="596"/>
      <c r="BB90" s="581"/>
      <c r="BC90" s="688"/>
      <c r="BD90" s="679"/>
      <c r="BE90" s="650"/>
      <c r="BF90" s="679"/>
      <c r="BG90" s="323"/>
      <c r="BH90" s="581"/>
      <c r="BI90" s="323"/>
      <c r="BJ90" s="581"/>
      <c r="BK90" s="596"/>
      <c r="BL90" s="581"/>
      <c r="BM90" s="596"/>
      <c r="BN90" s="638"/>
      <c r="BR90" s="182">
        <f t="shared" si="6"/>
        <v>0.35555555555555557</v>
      </c>
      <c r="BS90" s="108">
        <f t="shared" si="5"/>
        <v>0</v>
      </c>
    </row>
    <row r="91" spans="1:71" ht="11.25" customHeight="1">
      <c r="A91" s="641" t="s">
        <v>117</v>
      </c>
      <c r="B91" s="642"/>
      <c r="C91" s="643"/>
      <c r="D91" s="690" t="s">
        <v>240</v>
      </c>
      <c r="E91" s="690"/>
      <c r="F91" s="690"/>
      <c r="G91" s="598" t="s">
        <v>93</v>
      </c>
      <c r="H91" s="599"/>
      <c r="I91" s="599"/>
      <c r="J91" s="599"/>
      <c r="K91" s="599"/>
      <c r="L91" s="599"/>
      <c r="M91" s="599"/>
      <c r="N91" s="599"/>
      <c r="O91" s="599"/>
      <c r="P91" s="599"/>
      <c r="Q91" s="599"/>
      <c r="R91" s="599"/>
      <c r="S91" s="599"/>
      <c r="T91" s="599"/>
      <c r="U91" s="599"/>
      <c r="V91" s="599"/>
      <c r="W91" s="599"/>
      <c r="X91" s="599"/>
      <c r="Y91" s="599"/>
      <c r="Z91" s="599"/>
      <c r="AA91" s="599"/>
      <c r="AB91" s="599"/>
      <c r="AC91" s="599"/>
      <c r="AD91" s="600"/>
      <c r="AE91" s="601"/>
      <c r="AF91" s="578"/>
      <c r="AG91" s="577">
        <v>2</v>
      </c>
      <c r="AH91" s="578"/>
      <c r="AI91" s="323"/>
      <c r="AJ91" s="324"/>
      <c r="AK91" s="580">
        <v>3</v>
      </c>
      <c r="AL91" s="610"/>
      <c r="AM91" s="628">
        <f t="shared" si="13"/>
        <v>90</v>
      </c>
      <c r="AN91" s="694"/>
      <c r="AO91" s="323">
        <f>AY91*$AY$48+BA91*$BA$48+BC91*$BC$48+BE91*$BE$48+BG91*$BG$48+BI91*$BI$48+BK91*$BK$48+BM91*$BM$48</f>
        <v>44</v>
      </c>
      <c r="AP91" s="597"/>
      <c r="AQ91" s="314">
        <v>10</v>
      </c>
      <c r="AR91" s="305"/>
      <c r="AS91" s="314">
        <v>34</v>
      </c>
      <c r="AT91" s="305"/>
      <c r="AU91" s="305"/>
      <c r="AV91" s="305"/>
      <c r="AW91" s="713">
        <f t="shared" si="14"/>
        <v>46</v>
      </c>
      <c r="AX91" s="714"/>
      <c r="AY91" s="717"/>
      <c r="AZ91" s="718"/>
      <c r="BA91" s="719">
        <v>2</v>
      </c>
      <c r="BB91" s="720"/>
      <c r="BC91" s="717"/>
      <c r="BD91" s="718"/>
      <c r="BE91" s="717"/>
      <c r="BF91" s="718"/>
      <c r="BG91" s="717"/>
      <c r="BH91" s="718"/>
      <c r="BI91" s="717"/>
      <c r="BJ91" s="718"/>
      <c r="BK91" s="717"/>
      <c r="BL91" s="718"/>
      <c r="BM91" s="717"/>
      <c r="BN91" s="724"/>
      <c r="BR91" s="182">
        <f t="shared" si="6"/>
        <v>0.48888888888888887</v>
      </c>
      <c r="BS91" s="108">
        <f t="shared" si="5"/>
        <v>0</v>
      </c>
    </row>
    <row r="92" spans="1:71" s="139" customFormat="1" ht="16.5" customHeight="1">
      <c r="A92" s="641" t="s">
        <v>117</v>
      </c>
      <c r="B92" s="642"/>
      <c r="C92" s="643"/>
      <c r="D92" s="690" t="s">
        <v>241</v>
      </c>
      <c r="E92" s="690"/>
      <c r="F92" s="690"/>
      <c r="G92" s="598" t="s">
        <v>106</v>
      </c>
      <c r="H92" s="599"/>
      <c r="I92" s="599"/>
      <c r="J92" s="599"/>
      <c r="K92" s="599"/>
      <c r="L92" s="599"/>
      <c r="M92" s="599"/>
      <c r="N92" s="599"/>
      <c r="O92" s="599"/>
      <c r="P92" s="599"/>
      <c r="Q92" s="599"/>
      <c r="R92" s="599"/>
      <c r="S92" s="599"/>
      <c r="T92" s="599"/>
      <c r="U92" s="599"/>
      <c r="V92" s="599"/>
      <c r="W92" s="599"/>
      <c r="X92" s="599"/>
      <c r="Y92" s="599"/>
      <c r="Z92" s="599"/>
      <c r="AA92" s="599"/>
      <c r="AB92" s="599"/>
      <c r="AC92" s="599"/>
      <c r="AD92" s="600"/>
      <c r="AE92" s="725"/>
      <c r="AF92" s="726"/>
      <c r="AG92" s="594">
        <v>1</v>
      </c>
      <c r="AH92" s="726"/>
      <c r="AI92" s="323"/>
      <c r="AJ92" s="324"/>
      <c r="AK92" s="580">
        <v>3</v>
      </c>
      <c r="AL92" s="610"/>
      <c r="AM92" s="628">
        <f t="shared" si="13"/>
        <v>90</v>
      </c>
      <c r="AN92" s="694"/>
      <c r="AO92" s="323">
        <f>AY92*$AY$48+BA92*$BA$48+BC92*$BC$48+BE92*$BE$48+BG92*$BG$48+BI92*$BI$48+BK92*$BK$48+BM92*$BM$48</f>
        <v>32</v>
      </c>
      <c r="AP92" s="597"/>
      <c r="AQ92" s="314">
        <v>6</v>
      </c>
      <c r="AR92" s="305"/>
      <c r="AS92" s="314">
        <v>26</v>
      </c>
      <c r="AT92" s="305"/>
      <c r="AU92" s="314"/>
      <c r="AV92" s="305"/>
      <c r="AW92" s="713">
        <f t="shared" si="14"/>
        <v>58</v>
      </c>
      <c r="AX92" s="714"/>
      <c r="AY92" s="727">
        <v>2</v>
      </c>
      <c r="AZ92" s="697"/>
      <c r="BA92" s="650"/>
      <c r="BB92" s="679"/>
      <c r="BC92" s="688"/>
      <c r="BD92" s="679"/>
      <c r="BE92" s="688"/>
      <c r="BF92" s="679"/>
      <c r="BG92" s="596"/>
      <c r="BH92" s="581"/>
      <c r="BI92" s="323"/>
      <c r="BJ92" s="581"/>
      <c r="BK92" s="323"/>
      <c r="BL92" s="581"/>
      <c r="BM92" s="596"/>
      <c r="BN92" s="638"/>
      <c r="BR92" s="182">
        <f t="shared" si="6"/>
        <v>0.35555555555555557</v>
      </c>
      <c r="BS92" s="139">
        <f t="shared" si="5"/>
        <v>0</v>
      </c>
    </row>
    <row r="93" spans="1:71" ht="13.5" customHeight="1">
      <c r="A93" s="641" t="s">
        <v>117</v>
      </c>
      <c r="B93" s="642"/>
      <c r="C93" s="643"/>
      <c r="D93" s="368" t="s">
        <v>242</v>
      </c>
      <c r="E93" s="369"/>
      <c r="F93" s="370"/>
      <c r="G93" s="605" t="s">
        <v>76</v>
      </c>
      <c r="H93" s="606"/>
      <c r="I93" s="606"/>
      <c r="J93" s="606"/>
      <c r="K93" s="606"/>
      <c r="L93" s="606"/>
      <c r="M93" s="606"/>
      <c r="N93" s="606"/>
      <c r="O93" s="606"/>
      <c r="P93" s="606"/>
      <c r="Q93" s="606"/>
      <c r="R93" s="606"/>
      <c r="S93" s="606"/>
      <c r="T93" s="606"/>
      <c r="U93" s="606"/>
      <c r="V93" s="606"/>
      <c r="W93" s="606"/>
      <c r="X93" s="606"/>
      <c r="Y93" s="606"/>
      <c r="Z93" s="606"/>
      <c r="AA93" s="606"/>
      <c r="AB93" s="606"/>
      <c r="AC93" s="606"/>
      <c r="AD93" s="607"/>
      <c r="AE93" s="371"/>
      <c r="AF93" s="372"/>
      <c r="AG93" s="373"/>
      <c r="AH93" s="372"/>
      <c r="AI93" s="731"/>
      <c r="AJ93" s="732"/>
      <c r="AK93" s="325">
        <v>2</v>
      </c>
      <c r="AL93" s="323"/>
      <c r="AM93" s="399">
        <f t="shared" si="13"/>
        <v>60</v>
      </c>
      <c r="AN93" s="399"/>
      <c r="AO93" s="578"/>
      <c r="AP93" s="577"/>
      <c r="AQ93" s="343"/>
      <c r="AR93" s="343"/>
      <c r="AS93" s="343"/>
      <c r="AT93" s="343"/>
      <c r="AU93" s="343"/>
      <c r="AV93" s="343"/>
      <c r="AW93" s="733">
        <f t="shared" si="14"/>
        <v>60</v>
      </c>
      <c r="AX93" s="734"/>
      <c r="AY93" s="313"/>
      <c r="AZ93" s="305"/>
      <c r="BA93" s="305"/>
      <c r="BB93" s="305"/>
      <c r="BC93" s="305"/>
      <c r="BD93" s="305"/>
      <c r="BE93" s="305"/>
      <c r="BF93" s="305"/>
      <c r="BG93" s="314"/>
      <c r="BH93" s="305"/>
      <c r="BI93" s="314"/>
      <c r="BJ93" s="305"/>
      <c r="BK93" s="305"/>
      <c r="BL93" s="305"/>
      <c r="BM93" s="305"/>
      <c r="BN93" s="306"/>
      <c r="BR93" s="182">
        <f t="shared" si="6"/>
        <v>0</v>
      </c>
      <c r="BS93" s="108">
        <f t="shared" si="5"/>
        <v>0</v>
      </c>
    </row>
    <row r="94" spans="1:71" ht="12.75" customHeight="1">
      <c r="A94" s="641" t="s">
        <v>117</v>
      </c>
      <c r="B94" s="642"/>
      <c r="C94" s="643"/>
      <c r="G94" s="728" t="s">
        <v>146</v>
      </c>
      <c r="H94" s="729"/>
      <c r="I94" s="729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29"/>
      <c r="AA94" s="729"/>
      <c r="AB94" s="729"/>
      <c r="AC94" s="729"/>
      <c r="AD94" s="729"/>
      <c r="AE94" s="729"/>
      <c r="AF94" s="729"/>
      <c r="AG94" s="729"/>
      <c r="AH94" s="729"/>
      <c r="AI94" s="729"/>
      <c r="AJ94" s="729"/>
      <c r="AK94" s="729"/>
      <c r="AL94" s="729"/>
      <c r="AM94" s="729"/>
      <c r="AN94" s="729"/>
      <c r="AO94" s="729"/>
      <c r="AP94" s="729"/>
      <c r="AQ94" s="729"/>
      <c r="AR94" s="729"/>
      <c r="AS94" s="729"/>
      <c r="AT94" s="729"/>
      <c r="AU94" s="729"/>
      <c r="AV94" s="729"/>
      <c r="AW94" s="729"/>
      <c r="AX94" s="729"/>
      <c r="AY94" s="729"/>
      <c r="AZ94" s="729"/>
      <c r="BA94" s="729"/>
      <c r="BB94" s="729"/>
      <c r="BC94" s="729"/>
      <c r="BD94" s="729"/>
      <c r="BE94" s="729"/>
      <c r="BF94" s="729"/>
      <c r="BG94" s="729"/>
      <c r="BH94" s="729"/>
      <c r="BI94" s="729"/>
      <c r="BJ94" s="729"/>
      <c r="BK94" s="729"/>
      <c r="BL94" s="729"/>
      <c r="BM94" s="729"/>
      <c r="BN94" s="730"/>
      <c r="BR94" s="182"/>
      <c r="BS94" s="108">
        <f t="shared" si="5"/>
        <v>0</v>
      </c>
    </row>
    <row r="95" spans="1:71" ht="12.75" customHeight="1">
      <c r="A95" s="175"/>
      <c r="B95" s="176"/>
      <c r="C95" s="177"/>
      <c r="D95" s="368" t="s">
        <v>243</v>
      </c>
      <c r="E95" s="369"/>
      <c r="F95" s="370"/>
      <c r="G95" s="605" t="s">
        <v>119</v>
      </c>
      <c r="H95" s="606"/>
      <c r="I95" s="606"/>
      <c r="J95" s="606"/>
      <c r="K95" s="606"/>
      <c r="L95" s="606"/>
      <c r="M95" s="606"/>
      <c r="N95" s="606"/>
      <c r="O95" s="606"/>
      <c r="P95" s="606"/>
      <c r="Q95" s="606"/>
      <c r="R95" s="606"/>
      <c r="S95" s="606"/>
      <c r="T95" s="606"/>
      <c r="U95" s="606"/>
      <c r="V95" s="606"/>
      <c r="W95" s="606"/>
      <c r="X95" s="606"/>
      <c r="Y95" s="606"/>
      <c r="Z95" s="606"/>
      <c r="AA95" s="606"/>
      <c r="AB95" s="606"/>
      <c r="AC95" s="606"/>
      <c r="AD95" s="607"/>
      <c r="AE95" s="371"/>
      <c r="AF95" s="372"/>
      <c r="AG95" s="373">
        <v>3</v>
      </c>
      <c r="AH95" s="372"/>
      <c r="AI95" s="323"/>
      <c r="AJ95" s="324"/>
      <c r="AK95" s="325">
        <v>3</v>
      </c>
      <c r="AL95" s="323"/>
      <c r="AM95" s="575">
        <f>(AK95)*30</f>
        <v>90</v>
      </c>
      <c r="AN95" s="576"/>
      <c r="AO95" s="578">
        <f>AY95*$AY$48+BA95*$BA$48+BC95*$BC$48+BE95*$BE$48+BG95*$BG$48+BI95*$BI$48+BK95*$BK$48+BM95*$BM$48</f>
        <v>32</v>
      </c>
      <c r="AP95" s="577"/>
      <c r="AQ95" s="343"/>
      <c r="AR95" s="343"/>
      <c r="AS95" s="343"/>
      <c r="AT95" s="343"/>
      <c r="AU95" s="343"/>
      <c r="AV95" s="343"/>
      <c r="AW95" s="733">
        <f>AM95-AO95</f>
        <v>58</v>
      </c>
      <c r="AX95" s="734"/>
      <c r="AY95" s="313"/>
      <c r="AZ95" s="305"/>
      <c r="BA95" s="305"/>
      <c r="BB95" s="305"/>
      <c r="BC95" s="736">
        <v>2</v>
      </c>
      <c r="BD95" s="737"/>
      <c r="BE95" s="314"/>
      <c r="BF95" s="305"/>
      <c r="BG95" s="314"/>
      <c r="BH95" s="305"/>
      <c r="BI95" s="305"/>
      <c r="BJ95" s="305"/>
      <c r="BK95" s="305"/>
      <c r="BL95" s="305"/>
      <c r="BM95" s="305"/>
      <c r="BN95" s="306"/>
      <c r="BR95" s="182">
        <f t="shared" si="6"/>
        <v>0.35555555555555557</v>
      </c>
      <c r="BS95" s="108">
        <f t="shared" si="5"/>
        <v>32</v>
      </c>
    </row>
    <row r="96" spans="1:71" ht="11.25" customHeight="1">
      <c r="A96" s="641" t="s">
        <v>117</v>
      </c>
      <c r="B96" s="642"/>
      <c r="C96" s="643"/>
      <c r="D96" s="368" t="s">
        <v>244</v>
      </c>
      <c r="E96" s="369"/>
      <c r="F96" s="370"/>
      <c r="G96" s="254" t="s">
        <v>86</v>
      </c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6"/>
      <c r="AE96" s="371"/>
      <c r="AF96" s="372"/>
      <c r="AG96" s="373">
        <v>4</v>
      </c>
      <c r="AH96" s="372"/>
      <c r="AI96" s="323"/>
      <c r="AJ96" s="324"/>
      <c r="AK96" s="325">
        <v>3</v>
      </c>
      <c r="AL96" s="323"/>
      <c r="AM96" s="575">
        <f>(AK96)*30</f>
        <v>90</v>
      </c>
      <c r="AN96" s="576"/>
      <c r="AO96" s="323">
        <f>AY96*$AY$48+BA96*$BA$48+BC96*$BC$48+BE96*$BE$48+BG96*$BG$48+BI96*$BI$48+BK96*$BK$48+BM96*$BM$48</f>
        <v>57</v>
      </c>
      <c r="AP96" s="610"/>
      <c r="AQ96" s="343"/>
      <c r="AR96" s="343"/>
      <c r="AS96" s="343"/>
      <c r="AT96" s="343"/>
      <c r="AU96" s="343"/>
      <c r="AV96" s="343"/>
      <c r="AW96" s="733">
        <f>AM96-AO96</f>
        <v>33</v>
      </c>
      <c r="AX96" s="734"/>
      <c r="AY96" s="313"/>
      <c r="AZ96" s="305"/>
      <c r="BA96" s="305"/>
      <c r="BB96" s="305"/>
      <c r="BC96" s="305"/>
      <c r="BD96" s="305"/>
      <c r="BE96" s="738">
        <v>3</v>
      </c>
      <c r="BF96" s="738"/>
      <c r="BG96" s="305"/>
      <c r="BH96" s="305"/>
      <c r="BI96" s="305"/>
      <c r="BJ96" s="305"/>
      <c r="BK96" s="305"/>
      <c r="BL96" s="305"/>
      <c r="BM96" s="305"/>
      <c r="BN96" s="306"/>
      <c r="BR96" s="182">
        <f t="shared" si="6"/>
        <v>0.6333333333333333</v>
      </c>
      <c r="BS96" s="108">
        <f t="shared" si="5"/>
        <v>57</v>
      </c>
    </row>
    <row r="97" spans="1:72" ht="11.25" customHeight="1" thickBot="1">
      <c r="A97" s="739" t="s">
        <v>117</v>
      </c>
      <c r="B97" s="740"/>
      <c r="C97" s="741"/>
      <c r="D97" s="368" t="s">
        <v>245</v>
      </c>
      <c r="E97" s="369"/>
      <c r="F97" s="370"/>
      <c r="G97" s="254" t="s">
        <v>87</v>
      </c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6"/>
      <c r="AE97" s="371"/>
      <c r="AF97" s="372"/>
      <c r="AG97" s="373">
        <v>5</v>
      </c>
      <c r="AH97" s="372"/>
      <c r="AI97" s="323"/>
      <c r="AJ97" s="324"/>
      <c r="AK97" s="325">
        <v>3</v>
      </c>
      <c r="AL97" s="323"/>
      <c r="AM97" s="575">
        <f>(AK97)*30</f>
        <v>90</v>
      </c>
      <c r="AN97" s="576"/>
      <c r="AO97" s="323">
        <f>AY97*$AY$48+BA97*$BA$48+BC97*$BC$48+BE97*$BE$48+BG97*$BG$48+BI97*$BI$48+BK97*$BK$48+BM97*$BM$48</f>
        <v>48</v>
      </c>
      <c r="AP97" s="597"/>
      <c r="AQ97" s="343"/>
      <c r="AR97" s="343"/>
      <c r="AS97" s="343"/>
      <c r="AT97" s="343"/>
      <c r="AU97" s="343"/>
      <c r="AV97" s="343"/>
      <c r="AW97" s="733">
        <f>AM97-AO97</f>
        <v>42</v>
      </c>
      <c r="AX97" s="734"/>
      <c r="AY97" s="313"/>
      <c r="AZ97" s="305"/>
      <c r="BA97" s="305"/>
      <c r="BB97" s="305"/>
      <c r="BC97" s="305"/>
      <c r="BD97" s="305"/>
      <c r="BE97" s="735"/>
      <c r="BF97" s="735"/>
      <c r="BG97" s="314">
        <v>2</v>
      </c>
      <c r="BH97" s="305"/>
      <c r="BI97" s="400">
        <v>1</v>
      </c>
      <c r="BJ97" s="401"/>
      <c r="BK97" s="305"/>
      <c r="BL97" s="305"/>
      <c r="BM97" s="305"/>
      <c r="BN97" s="306"/>
      <c r="BR97" s="182">
        <f t="shared" si="6"/>
        <v>0.53333333333333333</v>
      </c>
      <c r="BS97" s="108">
        <f t="shared" si="5"/>
        <v>48</v>
      </c>
    </row>
    <row r="98" spans="1:72" ht="12.75" customHeight="1" thickBot="1">
      <c r="A98" s="175"/>
      <c r="B98" s="176"/>
      <c r="C98" s="177"/>
      <c r="D98" s="368" t="s">
        <v>246</v>
      </c>
      <c r="E98" s="369"/>
      <c r="F98" s="370"/>
      <c r="G98" s="254" t="s">
        <v>171</v>
      </c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6"/>
      <c r="AE98" s="371"/>
      <c r="AF98" s="372"/>
      <c r="AG98" s="373">
        <v>6.7</v>
      </c>
      <c r="AH98" s="372"/>
      <c r="AI98" s="323"/>
      <c r="AJ98" s="324"/>
      <c r="AK98" s="325">
        <v>22</v>
      </c>
      <c r="AL98" s="323"/>
      <c r="AM98" s="575">
        <f>(AK98)*30</f>
        <v>660</v>
      </c>
      <c r="AN98" s="576"/>
      <c r="AO98" s="578"/>
      <c r="AP98" s="577"/>
      <c r="AQ98" s="343"/>
      <c r="AR98" s="343"/>
      <c r="AS98" s="343"/>
      <c r="AT98" s="343"/>
      <c r="AU98" s="343"/>
      <c r="AV98" s="343"/>
      <c r="AW98" s="733">
        <f>AM98-AO98</f>
        <v>660</v>
      </c>
      <c r="AX98" s="734"/>
      <c r="AY98" s="313"/>
      <c r="AZ98" s="305"/>
      <c r="BA98" s="314"/>
      <c r="BB98" s="305"/>
      <c r="BC98" s="314"/>
      <c r="BD98" s="305"/>
      <c r="BE98" s="314"/>
      <c r="BF98" s="305"/>
      <c r="BG98" s="314"/>
      <c r="BH98" s="305"/>
      <c r="BI98" s="314"/>
      <c r="BJ98" s="305"/>
      <c r="BK98" s="400"/>
      <c r="BL98" s="401"/>
      <c r="BM98" s="305"/>
      <c r="BN98" s="306"/>
      <c r="BR98" s="182">
        <f>AO98/AM98</f>
        <v>0</v>
      </c>
      <c r="BS98" s="108">
        <f t="shared" si="5"/>
        <v>0</v>
      </c>
    </row>
    <row r="99" spans="1:72" s="101" customFormat="1" ht="12" customHeight="1" thickBot="1">
      <c r="A99" s="117"/>
      <c r="B99" s="114"/>
      <c r="C99" s="114"/>
      <c r="D99" s="368" t="s">
        <v>247</v>
      </c>
      <c r="E99" s="369"/>
      <c r="F99" s="370"/>
      <c r="G99" s="745" t="s">
        <v>33</v>
      </c>
      <c r="H99" s="746"/>
      <c r="I99" s="746"/>
      <c r="J99" s="746"/>
      <c r="K99" s="746"/>
      <c r="L99" s="746"/>
      <c r="M99" s="746"/>
      <c r="N99" s="746"/>
      <c r="O99" s="746"/>
      <c r="P99" s="746"/>
      <c r="Q99" s="746"/>
      <c r="R99" s="746"/>
      <c r="S99" s="746"/>
      <c r="T99" s="746"/>
      <c r="U99" s="746"/>
      <c r="V99" s="746"/>
      <c r="W99" s="746"/>
      <c r="X99" s="746"/>
      <c r="Y99" s="746"/>
      <c r="Z99" s="746"/>
      <c r="AA99" s="746"/>
      <c r="AB99" s="746"/>
      <c r="AC99" s="746"/>
      <c r="AD99" s="747"/>
      <c r="AE99" s="371"/>
      <c r="AF99" s="372"/>
      <c r="AG99" s="373"/>
      <c r="AH99" s="372"/>
      <c r="AI99" s="323"/>
      <c r="AJ99" s="324"/>
      <c r="AK99" s="748">
        <v>3</v>
      </c>
      <c r="AL99" s="749"/>
      <c r="AM99" s="399">
        <f t="shared" si="13"/>
        <v>90</v>
      </c>
      <c r="AN99" s="399"/>
      <c r="AO99" s="578"/>
      <c r="AP99" s="577"/>
      <c r="AQ99" s="343"/>
      <c r="AR99" s="343"/>
      <c r="AS99" s="343"/>
      <c r="AT99" s="343"/>
      <c r="AU99" s="343"/>
      <c r="AV99" s="343"/>
      <c r="AW99" s="733">
        <f t="shared" si="14"/>
        <v>90</v>
      </c>
      <c r="AX99" s="734"/>
      <c r="AY99" s="313"/>
      <c r="AZ99" s="305"/>
      <c r="BA99" s="305"/>
      <c r="BB99" s="305"/>
      <c r="BC99" s="305"/>
      <c r="BD99" s="305"/>
      <c r="BE99" s="305"/>
      <c r="BF99" s="305"/>
      <c r="BG99" s="305"/>
      <c r="BH99" s="305"/>
      <c r="BI99" s="305"/>
      <c r="BJ99" s="305"/>
      <c r="BK99" s="305"/>
      <c r="BL99" s="305"/>
      <c r="BM99" s="639"/>
      <c r="BN99" s="640"/>
      <c r="BR99" s="180">
        <f t="shared" si="6"/>
        <v>0</v>
      </c>
      <c r="BS99" s="101">
        <f t="shared" si="5"/>
        <v>0</v>
      </c>
    </row>
    <row r="100" spans="1:72" s="110" customFormat="1" ht="14.25" customHeight="1" thickTop="1" thickBot="1">
      <c r="A100" s="194"/>
      <c r="B100" s="195"/>
      <c r="C100" s="195"/>
      <c r="D100" s="196" t="s">
        <v>149</v>
      </c>
      <c r="E100" s="197"/>
      <c r="F100" s="197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3"/>
      <c r="AE100" s="326">
        <f>COUNT(AE71:AF93,AE95:AF99)</f>
        <v>10</v>
      </c>
      <c r="AF100" s="327"/>
      <c r="AG100" s="326">
        <f>COUNT(AG71:AH93,AG95:AH99)</f>
        <v>13</v>
      </c>
      <c r="AH100" s="327"/>
      <c r="AI100" s="327">
        <v>2</v>
      </c>
      <c r="AJ100" s="328"/>
      <c r="AK100" s="329">
        <f>SUM(AK71:AL99)</f>
        <v>133</v>
      </c>
      <c r="AL100" s="330"/>
      <c r="AM100" s="331">
        <f>SUM(AM71:AN99)</f>
        <v>3990</v>
      </c>
      <c r="AN100" s="332"/>
      <c r="AO100" s="333">
        <f>SUM(AO71:AP99)</f>
        <v>1350</v>
      </c>
      <c r="AP100" s="333"/>
      <c r="AQ100" s="334">
        <f>SUM(AQ71:AR99)</f>
        <v>458</v>
      </c>
      <c r="AR100" s="334"/>
      <c r="AS100" s="334">
        <f>SUM(AS71:AT99)</f>
        <v>725</v>
      </c>
      <c r="AT100" s="334"/>
      <c r="AU100" s="334">
        <f>SUM(AU71:AV99)</f>
        <v>30</v>
      </c>
      <c r="AV100" s="334"/>
      <c r="AW100" s="334">
        <f>SUM(AW71:AX99)</f>
        <v>2640</v>
      </c>
      <c r="AX100" s="770"/>
      <c r="AY100" s="771">
        <f>SUM(AY71:AZ99)</f>
        <v>11</v>
      </c>
      <c r="AZ100" s="772"/>
      <c r="BA100" s="756">
        <f>SUM(BA71:BB99)</f>
        <v>9</v>
      </c>
      <c r="BB100" s="743"/>
      <c r="BC100" s="742">
        <f>SUM(BC71:BD99)</f>
        <v>14</v>
      </c>
      <c r="BD100" s="743"/>
      <c r="BE100" s="742">
        <f>SUM(BE71:BF99)</f>
        <v>13</v>
      </c>
      <c r="BF100" s="743"/>
      <c r="BG100" s="742">
        <f>SUM(BG71:BH99)</f>
        <v>15</v>
      </c>
      <c r="BH100" s="743"/>
      <c r="BI100" s="742">
        <f>SUM(BI71:BJ99)</f>
        <v>13</v>
      </c>
      <c r="BJ100" s="743"/>
      <c r="BK100" s="756">
        <f>SUM(BK71:BL99)</f>
        <v>0</v>
      </c>
      <c r="BL100" s="743"/>
      <c r="BM100" s="756">
        <f>SUM(BM71:BN99)</f>
        <v>3</v>
      </c>
      <c r="BN100" s="757"/>
      <c r="BR100" s="180">
        <f t="shared" si="6"/>
        <v>0.33834586466165412</v>
      </c>
    </row>
    <row r="101" spans="1:72" s="110" customFormat="1" ht="14.25" customHeight="1" thickTop="1" thickBot="1">
      <c r="A101" s="189"/>
      <c r="B101" s="190"/>
      <c r="C101" s="190"/>
      <c r="D101" s="191" t="s">
        <v>144</v>
      </c>
      <c r="E101" s="192"/>
      <c r="F101" s="192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8"/>
      <c r="AE101" s="335">
        <f>AE100+AE69+AE60</f>
        <v>10</v>
      </c>
      <c r="AF101" s="336"/>
      <c r="AG101" s="337">
        <f>AG100+AG69+AG60</f>
        <v>13</v>
      </c>
      <c r="AH101" s="336"/>
      <c r="AI101" s="337">
        <v>2</v>
      </c>
      <c r="AJ101" s="338"/>
      <c r="AK101" s="339">
        <f>AK100+AK68+AK59</f>
        <v>180</v>
      </c>
      <c r="AL101" s="340"/>
      <c r="AM101" s="341">
        <f>AM100+AM68+AM59</f>
        <v>5400</v>
      </c>
      <c r="AN101" s="342"/>
      <c r="AO101" s="341">
        <f>AO100+AO68+AO59</f>
        <v>1973</v>
      </c>
      <c r="AP101" s="342"/>
      <c r="AQ101" s="387">
        <f>AQ100+AQ68+AQ59</f>
        <v>681</v>
      </c>
      <c r="AR101" s="340"/>
      <c r="AS101" s="387">
        <f>AS100+AS68+AS59</f>
        <v>1011</v>
      </c>
      <c r="AT101" s="340"/>
      <c r="AU101" s="387">
        <f>AU100+AU68+AU59</f>
        <v>144</v>
      </c>
      <c r="AV101" s="388"/>
      <c r="AW101" s="339">
        <f>AW100+AW68+AW59</f>
        <v>3427</v>
      </c>
      <c r="AX101" s="389"/>
      <c r="AY101" s="744">
        <f>AY100+AY68+AY59</f>
        <v>19</v>
      </c>
      <c r="AZ101" s="359"/>
      <c r="BA101" s="385">
        <f>BA100+BA68+BA59</f>
        <v>17</v>
      </c>
      <c r="BB101" s="386"/>
      <c r="BC101" s="358">
        <f>BC100+BC68+BC59</f>
        <v>16</v>
      </c>
      <c r="BD101" s="359"/>
      <c r="BE101" s="358">
        <f>BE100+BE68+BE59</f>
        <v>15</v>
      </c>
      <c r="BF101" s="359"/>
      <c r="BG101" s="358">
        <f>BG100+BG68+BG59</f>
        <v>15</v>
      </c>
      <c r="BH101" s="359"/>
      <c r="BI101" s="358">
        <f>BI100+BI68+BI59</f>
        <v>17</v>
      </c>
      <c r="BJ101" s="359"/>
      <c r="BK101" s="385">
        <f>BK100+BK68+BK59</f>
        <v>9</v>
      </c>
      <c r="BL101" s="386"/>
      <c r="BM101" s="385">
        <f>BM100+BM68+BM59</f>
        <v>8</v>
      </c>
      <c r="BN101" s="769"/>
      <c r="BR101" s="180"/>
    </row>
    <row r="102" spans="1:72" ht="14.25" customHeight="1" thickTop="1">
      <c r="A102" s="115"/>
      <c r="B102" s="78"/>
      <c r="C102" s="78"/>
      <c r="D102" s="315" t="s">
        <v>85</v>
      </c>
      <c r="E102" s="316"/>
      <c r="F102" s="316"/>
      <c r="G102" s="316"/>
      <c r="H102" s="316"/>
      <c r="I102" s="316"/>
      <c r="J102" s="316"/>
      <c r="K102" s="316"/>
      <c r="L102" s="316"/>
      <c r="M102" s="316"/>
      <c r="N102" s="316"/>
      <c r="O102" s="316"/>
      <c r="P102" s="316"/>
      <c r="Q102" s="316"/>
      <c r="R102" s="316"/>
      <c r="S102" s="316"/>
      <c r="T102" s="316"/>
      <c r="U102" s="316"/>
      <c r="V102" s="316"/>
      <c r="W102" s="316"/>
      <c r="X102" s="316"/>
      <c r="Y102" s="316"/>
      <c r="Z102" s="316"/>
      <c r="AA102" s="316"/>
      <c r="AB102" s="316"/>
      <c r="AC102" s="316"/>
      <c r="AD102" s="259"/>
      <c r="AE102" s="380">
        <v>2</v>
      </c>
      <c r="AF102" s="381"/>
      <c r="AG102" s="382">
        <v>6</v>
      </c>
      <c r="AH102" s="383"/>
      <c r="AI102" s="381">
        <v>0</v>
      </c>
      <c r="AJ102" s="384"/>
      <c r="AK102" s="758">
        <f>AK104</f>
        <v>60</v>
      </c>
      <c r="AL102" s="759"/>
      <c r="AM102" s="760">
        <f>(AK102)*30</f>
        <v>1800</v>
      </c>
      <c r="AN102" s="761"/>
      <c r="AO102" s="762">
        <f>AY102*$AY$48+BA102*$BA$48+BC102*$BC$48+BE102*$BE$48+BG102*$BG$48+BI102*$BI$48+BK102*$BK$48+BM102*$BM$48</f>
        <v>736</v>
      </c>
      <c r="AP102" s="762"/>
      <c r="AQ102" s="763"/>
      <c r="AR102" s="764"/>
      <c r="AS102" s="763"/>
      <c r="AT102" s="764"/>
      <c r="AU102" s="763"/>
      <c r="AV102" s="764"/>
      <c r="AW102" s="765">
        <f>AW59+AW68+AW100</f>
        <v>3427</v>
      </c>
      <c r="AX102" s="766"/>
      <c r="AY102" s="767">
        <f>AY105</f>
        <v>0</v>
      </c>
      <c r="AZ102" s="768"/>
      <c r="BA102" s="767" t="str">
        <f>BA105</f>
        <v>2</v>
      </c>
      <c r="BB102" s="768"/>
      <c r="BC102" s="767">
        <f>BC105</f>
        <v>5</v>
      </c>
      <c r="BD102" s="768"/>
      <c r="BE102" s="767">
        <f>BE105</f>
        <v>6</v>
      </c>
      <c r="BF102" s="768"/>
      <c r="BG102" s="767">
        <f>BG105</f>
        <v>4</v>
      </c>
      <c r="BH102" s="768"/>
      <c r="BI102" s="767">
        <f>BI105</f>
        <v>4</v>
      </c>
      <c r="BJ102" s="768"/>
      <c r="BK102" s="767">
        <f>BK105</f>
        <v>18</v>
      </c>
      <c r="BL102" s="768"/>
      <c r="BM102" s="767">
        <f>BM105</f>
        <v>10</v>
      </c>
      <c r="BN102" s="768"/>
      <c r="BR102" s="180">
        <f t="shared" si="6"/>
        <v>0.40888888888888891</v>
      </c>
    </row>
    <row r="103" spans="1:72" ht="14.25" customHeight="1">
      <c r="A103" s="115"/>
      <c r="B103" s="78"/>
      <c r="C103" s="78"/>
      <c r="D103" s="690"/>
      <c r="E103" s="690"/>
      <c r="F103" s="690"/>
      <c r="G103" s="815" t="s">
        <v>186</v>
      </c>
      <c r="H103" s="816"/>
      <c r="I103" s="816"/>
      <c r="J103" s="816"/>
      <c r="K103" s="816"/>
      <c r="L103" s="816"/>
      <c r="M103" s="816"/>
      <c r="N103" s="816"/>
      <c r="O103" s="816"/>
      <c r="P103" s="816"/>
      <c r="Q103" s="816"/>
      <c r="R103" s="816"/>
      <c r="S103" s="816"/>
      <c r="T103" s="816"/>
      <c r="U103" s="816"/>
      <c r="V103" s="816"/>
      <c r="W103" s="816"/>
      <c r="X103" s="816"/>
      <c r="Y103" s="816"/>
      <c r="Z103" s="816"/>
      <c r="AA103" s="816"/>
      <c r="AB103" s="816"/>
      <c r="AC103" s="816"/>
      <c r="AD103" s="817"/>
      <c r="AE103" s="396"/>
      <c r="AF103" s="396"/>
      <c r="AG103" s="396"/>
      <c r="AH103" s="396"/>
      <c r="AI103" s="397"/>
      <c r="AJ103" s="398"/>
      <c r="AK103" s="314"/>
      <c r="AL103" s="314"/>
      <c r="AM103" s="399"/>
      <c r="AN103" s="399"/>
      <c r="AO103" s="343"/>
      <c r="AP103" s="343"/>
      <c r="AQ103" s="343"/>
      <c r="AR103" s="343"/>
      <c r="AS103" s="343"/>
      <c r="AT103" s="343"/>
      <c r="AU103" s="343"/>
      <c r="AV103" s="343"/>
      <c r="AW103" s="399"/>
      <c r="AX103" s="399"/>
      <c r="AY103" s="305"/>
      <c r="AZ103" s="305"/>
      <c r="BA103" s="305" t="s">
        <v>190</v>
      </c>
      <c r="BB103" s="305"/>
      <c r="BC103" s="314">
        <v>2</v>
      </c>
      <c r="BD103" s="735"/>
      <c r="BE103" s="314">
        <v>3</v>
      </c>
      <c r="BF103" s="735"/>
      <c r="BG103" s="735">
        <v>2</v>
      </c>
      <c r="BH103" s="735"/>
      <c r="BI103" s="735">
        <v>2</v>
      </c>
      <c r="BJ103" s="735"/>
      <c r="BK103" s="314">
        <v>4</v>
      </c>
      <c r="BL103" s="735"/>
      <c r="BM103" s="314">
        <v>5</v>
      </c>
      <c r="BN103" s="735"/>
      <c r="BR103" s="180"/>
    </row>
    <row r="104" spans="1:72" ht="14.25" customHeight="1">
      <c r="A104" s="115"/>
      <c r="B104" s="78"/>
      <c r="C104" s="78"/>
      <c r="D104" s="690"/>
      <c r="E104" s="690"/>
      <c r="F104" s="690"/>
      <c r="G104" s="815" t="s">
        <v>187</v>
      </c>
      <c r="H104" s="816"/>
      <c r="I104" s="816"/>
      <c r="J104" s="816"/>
      <c r="K104" s="816"/>
      <c r="L104" s="816"/>
      <c r="M104" s="816"/>
      <c r="N104" s="816"/>
      <c r="O104" s="816"/>
      <c r="P104" s="816"/>
      <c r="Q104" s="816"/>
      <c r="R104" s="816"/>
      <c r="S104" s="816"/>
      <c r="T104" s="816"/>
      <c r="U104" s="816"/>
      <c r="V104" s="816"/>
      <c r="W104" s="816"/>
      <c r="X104" s="816"/>
      <c r="Y104" s="816"/>
      <c r="Z104" s="816"/>
      <c r="AA104" s="816"/>
      <c r="AB104" s="816"/>
      <c r="AC104" s="816"/>
      <c r="AD104" s="817"/>
      <c r="AE104" s="396"/>
      <c r="AF104" s="396"/>
      <c r="AG104" s="396"/>
      <c r="AH104" s="396"/>
      <c r="AI104" s="397"/>
      <c r="AJ104" s="398"/>
      <c r="AK104" s="397">
        <f>SUM(AY104:BN104)</f>
        <v>60</v>
      </c>
      <c r="AL104" s="398"/>
      <c r="AM104" s="399"/>
      <c r="AN104" s="399"/>
      <c r="AO104" s="343"/>
      <c r="AP104" s="343"/>
      <c r="AQ104" s="343"/>
      <c r="AR104" s="343"/>
      <c r="AS104" s="343"/>
      <c r="AT104" s="343"/>
      <c r="AU104" s="343"/>
      <c r="AV104" s="343"/>
      <c r="AW104" s="399"/>
      <c r="AX104" s="399"/>
      <c r="AY104" s="314">
        <v>0</v>
      </c>
      <c r="AZ104" s="305"/>
      <c r="BA104" s="314">
        <v>3</v>
      </c>
      <c r="BB104" s="305"/>
      <c r="BC104" s="314">
        <v>7</v>
      </c>
      <c r="BD104" s="735"/>
      <c r="BE104" s="314">
        <v>9</v>
      </c>
      <c r="BF104" s="735"/>
      <c r="BG104" s="735">
        <v>6</v>
      </c>
      <c r="BH104" s="735"/>
      <c r="BI104" s="735">
        <v>6</v>
      </c>
      <c r="BJ104" s="735"/>
      <c r="BK104" s="314">
        <v>14</v>
      </c>
      <c r="BL104" s="735"/>
      <c r="BM104" s="314">
        <v>15</v>
      </c>
      <c r="BN104" s="735"/>
      <c r="BR104" s="180"/>
    </row>
    <row r="105" spans="1:72" ht="14.25" customHeight="1">
      <c r="A105" s="115"/>
      <c r="B105" s="78"/>
      <c r="C105" s="78"/>
      <c r="D105" s="690"/>
      <c r="E105" s="690"/>
      <c r="F105" s="690"/>
      <c r="G105" s="818" t="s">
        <v>188</v>
      </c>
      <c r="H105" s="819"/>
      <c r="I105" s="819"/>
      <c r="J105" s="819"/>
      <c r="K105" s="819"/>
      <c r="L105" s="819"/>
      <c r="M105" s="819"/>
      <c r="N105" s="819"/>
      <c r="O105" s="819"/>
      <c r="P105" s="819"/>
      <c r="Q105" s="819"/>
      <c r="R105" s="819"/>
      <c r="S105" s="819"/>
      <c r="T105" s="819"/>
      <c r="U105" s="819"/>
      <c r="V105" s="819"/>
      <c r="W105" s="819"/>
      <c r="X105" s="819"/>
      <c r="Y105" s="819"/>
      <c r="Z105" s="819"/>
      <c r="AA105" s="819"/>
      <c r="AB105" s="819"/>
      <c r="AC105" s="819"/>
      <c r="AD105" s="820"/>
      <c r="AE105" s="396"/>
      <c r="AF105" s="396"/>
      <c r="AG105" s="396"/>
      <c r="AH105" s="396"/>
      <c r="AI105" s="397"/>
      <c r="AJ105" s="398"/>
      <c r="AK105" s="314"/>
      <c r="AL105" s="314"/>
      <c r="AM105" s="399"/>
      <c r="AN105" s="399"/>
      <c r="AO105" s="343"/>
      <c r="AP105" s="343"/>
      <c r="AQ105" s="343"/>
      <c r="AR105" s="343"/>
      <c r="AS105" s="343"/>
      <c r="AT105" s="343"/>
      <c r="AU105" s="343"/>
      <c r="AV105" s="343"/>
      <c r="AW105" s="399"/>
      <c r="AX105" s="399"/>
      <c r="AY105" s="305"/>
      <c r="AZ105" s="305"/>
      <c r="BA105" s="305" t="s">
        <v>189</v>
      </c>
      <c r="BB105" s="305"/>
      <c r="BC105" s="314">
        <v>5</v>
      </c>
      <c r="BD105" s="735"/>
      <c r="BE105" s="314">
        <v>6</v>
      </c>
      <c r="BF105" s="735"/>
      <c r="BG105" s="735">
        <v>4</v>
      </c>
      <c r="BH105" s="735"/>
      <c r="BI105" s="735">
        <v>4</v>
      </c>
      <c r="BJ105" s="735"/>
      <c r="BK105" s="314">
        <v>18</v>
      </c>
      <c r="BL105" s="735"/>
      <c r="BM105" s="314">
        <v>10</v>
      </c>
      <c r="BN105" s="735"/>
      <c r="BR105" s="180"/>
    </row>
    <row r="106" spans="1:72" ht="5.45" customHeight="1" thickBot="1">
      <c r="A106" s="115"/>
      <c r="B106" s="78"/>
      <c r="C106" s="78"/>
      <c r="D106" s="347"/>
      <c r="E106" s="347"/>
      <c r="F106" s="347"/>
      <c r="G106" s="347"/>
      <c r="H106" s="347"/>
      <c r="I106" s="347"/>
      <c r="J106" s="347"/>
      <c r="K106" s="347"/>
      <c r="L106" s="347"/>
      <c r="M106" s="347"/>
      <c r="N106" s="347"/>
      <c r="O106" s="347"/>
      <c r="P106" s="347"/>
      <c r="Q106" s="347"/>
      <c r="R106" s="347"/>
      <c r="S106" s="347"/>
      <c r="T106" s="347"/>
      <c r="U106" s="347"/>
      <c r="V106" s="347"/>
      <c r="W106" s="347"/>
      <c r="X106" s="347"/>
      <c r="Y106" s="347"/>
      <c r="Z106" s="347"/>
      <c r="AA106" s="347"/>
      <c r="AB106" s="347"/>
      <c r="AC106" s="347"/>
      <c r="AD106" s="347"/>
      <c r="AE106" s="347"/>
      <c r="AF106" s="347"/>
      <c r="AG106" s="347"/>
      <c r="AH106" s="347"/>
      <c r="AI106" s="347"/>
      <c r="AJ106" s="347"/>
      <c r="AK106" s="347"/>
      <c r="AL106" s="347"/>
      <c r="AM106" s="347"/>
      <c r="AN106" s="347"/>
      <c r="AO106" s="347"/>
      <c r="AP106" s="347"/>
      <c r="AQ106" s="347"/>
      <c r="AR106" s="347"/>
      <c r="AS106" s="347"/>
      <c r="AT106" s="347"/>
      <c r="AU106" s="347"/>
      <c r="AV106" s="347"/>
      <c r="AW106" s="347"/>
      <c r="AX106" s="347"/>
      <c r="AY106" s="347"/>
      <c r="AZ106" s="347"/>
      <c r="BA106" s="347"/>
      <c r="BB106" s="347"/>
      <c r="BC106" s="347"/>
      <c r="BD106" s="347"/>
      <c r="BE106" s="347"/>
      <c r="BF106" s="347"/>
      <c r="BG106" s="347"/>
      <c r="BH106" s="347"/>
      <c r="BI106" s="347"/>
      <c r="BJ106" s="347"/>
      <c r="BK106" s="347"/>
      <c r="BL106" s="347"/>
      <c r="BM106" s="347"/>
      <c r="BN106" s="348"/>
      <c r="BR106" s="180"/>
    </row>
    <row r="107" spans="1:72" ht="14.25" customHeight="1" thickTop="1" thickBot="1">
      <c r="A107" s="115"/>
      <c r="B107" s="78"/>
      <c r="C107" s="78"/>
      <c r="D107" s="307" t="s">
        <v>77</v>
      </c>
      <c r="E107" s="307"/>
      <c r="F107" s="307"/>
      <c r="G107" s="307"/>
      <c r="H107" s="307"/>
      <c r="I107" s="307"/>
      <c r="J107" s="307"/>
      <c r="K107" s="307"/>
      <c r="L107" s="307"/>
      <c r="M107" s="307"/>
      <c r="N107" s="307"/>
      <c r="O107" s="307"/>
      <c r="P107" s="307"/>
      <c r="Q107" s="307"/>
      <c r="R107" s="307"/>
      <c r="S107" s="307"/>
      <c r="T107" s="307"/>
      <c r="U107" s="307"/>
      <c r="V107" s="307"/>
      <c r="W107" s="307"/>
      <c r="X107" s="307"/>
      <c r="Y107" s="307"/>
      <c r="Z107" s="307"/>
      <c r="AA107" s="307"/>
      <c r="AB107" s="307"/>
      <c r="AC107" s="307"/>
      <c r="AD107" s="308"/>
      <c r="AE107" s="309">
        <f>AE101+AE102</f>
        <v>12</v>
      </c>
      <c r="AF107" s="310"/>
      <c r="AG107" s="311">
        <f>AG101+AG102</f>
        <v>19</v>
      </c>
      <c r="AH107" s="310"/>
      <c r="AI107" s="789">
        <f>AI101+AI102</f>
        <v>2</v>
      </c>
      <c r="AJ107" s="790"/>
      <c r="AK107" s="312">
        <f>AK101+AK102</f>
        <v>240</v>
      </c>
      <c r="AL107" s="310"/>
      <c r="AM107" s="312">
        <f>AM101+AM102</f>
        <v>7200</v>
      </c>
      <c r="AN107" s="310"/>
      <c r="AO107" s="311">
        <f>AO101+AO102</f>
        <v>2709</v>
      </c>
      <c r="AP107" s="310"/>
      <c r="AQ107" s="311"/>
      <c r="AR107" s="310"/>
      <c r="AS107" s="311"/>
      <c r="AT107" s="310"/>
      <c r="AU107" s="311"/>
      <c r="AV107" s="310"/>
      <c r="AW107" s="311"/>
      <c r="AX107" s="310"/>
      <c r="AY107" s="356">
        <f>AY101+AY102</f>
        <v>19</v>
      </c>
      <c r="AZ107" s="352"/>
      <c r="BA107" s="351">
        <f>BA101+BA102</f>
        <v>19</v>
      </c>
      <c r="BB107" s="352"/>
      <c r="BC107" s="351">
        <f>BC101+BC102</f>
        <v>21</v>
      </c>
      <c r="BD107" s="352"/>
      <c r="BE107" s="351">
        <f>BE101+BE102</f>
        <v>21</v>
      </c>
      <c r="BF107" s="352"/>
      <c r="BG107" s="351">
        <f>BG101+BG102</f>
        <v>19</v>
      </c>
      <c r="BH107" s="352"/>
      <c r="BI107" s="351">
        <f>BI101+BI102</f>
        <v>21</v>
      </c>
      <c r="BJ107" s="352"/>
      <c r="BK107" s="351">
        <f>BK101+BK102</f>
        <v>27</v>
      </c>
      <c r="BL107" s="352"/>
      <c r="BM107" s="351">
        <f>BM101+BM102</f>
        <v>18</v>
      </c>
      <c r="BN107" s="352"/>
      <c r="BR107" s="180">
        <f t="shared" si="6"/>
        <v>0.37624999999999997</v>
      </c>
    </row>
    <row r="108" spans="1:72" ht="14.25" customHeight="1" thickTop="1" thickBot="1">
      <c r="A108" s="115"/>
      <c r="B108" s="78"/>
      <c r="C108" s="78"/>
      <c r="D108" s="353" t="s">
        <v>191</v>
      </c>
      <c r="E108" s="354"/>
      <c r="F108" s="354"/>
      <c r="G108" s="354"/>
      <c r="H108" s="354"/>
      <c r="I108" s="354"/>
      <c r="J108" s="354"/>
      <c r="K108" s="354"/>
      <c r="L108" s="354"/>
      <c r="M108" s="354"/>
      <c r="N108" s="354"/>
      <c r="O108" s="354"/>
      <c r="P108" s="354"/>
      <c r="Q108" s="354"/>
      <c r="R108" s="354"/>
      <c r="S108" s="354"/>
      <c r="T108" s="354"/>
      <c r="U108" s="354"/>
      <c r="V108" s="354"/>
      <c r="W108" s="354"/>
      <c r="X108" s="354"/>
      <c r="Y108" s="354"/>
      <c r="Z108" s="354"/>
      <c r="AA108" s="354"/>
      <c r="AB108" s="354"/>
      <c r="AC108" s="354"/>
      <c r="AD108" s="354"/>
      <c r="AE108" s="354"/>
      <c r="AF108" s="354"/>
      <c r="AG108" s="354"/>
      <c r="AH108" s="354"/>
      <c r="AI108" s="354"/>
      <c r="AJ108" s="354"/>
      <c r="AK108" s="354"/>
      <c r="AL108" s="354"/>
      <c r="AM108" s="354"/>
      <c r="AN108" s="354"/>
      <c r="AO108" s="354"/>
      <c r="AP108" s="354"/>
      <c r="AQ108" s="354"/>
      <c r="AR108" s="354"/>
      <c r="AS108" s="354"/>
      <c r="AT108" s="354"/>
      <c r="AU108" s="354"/>
      <c r="AV108" s="354"/>
      <c r="AW108" s="354"/>
      <c r="AX108" s="355"/>
      <c r="AY108" s="390">
        <f>COUNT(AY55:AZ58,AY61:AZ67,AY70:AZ93,AY95:AZ99)+AY103</f>
        <v>8</v>
      </c>
      <c r="AZ108" s="391"/>
      <c r="BA108" s="392">
        <f>COUNT(BA55:BB58,BA61:BB67,BA70:BB93,BA95:BB99)+BA103</f>
        <v>8</v>
      </c>
      <c r="BB108" s="393"/>
      <c r="BC108" s="392">
        <f>COUNT(BC55:BD58,BC61:BD67,BC70:BD93,BC95:BD99)+BC103</f>
        <v>8</v>
      </c>
      <c r="BD108" s="393"/>
      <c r="BE108" s="392">
        <f>COUNT(BE55:BF58,BE61:BF67,BE70:BF93,BE95:BF99)+BE103</f>
        <v>9</v>
      </c>
      <c r="BF108" s="393"/>
      <c r="BG108" s="392">
        <f>COUNT(BG55:BH58,BG61:BH67,BG70:BH93,BG95:BH99)+BG103</f>
        <v>9</v>
      </c>
      <c r="BH108" s="392"/>
      <c r="BI108" s="392">
        <f>COUNT(BI55:BJ58,BI61:BJ67,BI70:BJ93,BI95:BJ99)+BI103</f>
        <v>9</v>
      </c>
      <c r="BJ108" s="392"/>
      <c r="BK108" s="378">
        <f>COUNT(BK55:BL58,BK61:BL67,BK70:BL93,BK95:BL99)+BK103</f>
        <v>6</v>
      </c>
      <c r="BL108" s="379"/>
      <c r="BM108" s="394">
        <f>COUNT(BM55:BN58,BM61:BN67,BM70:BN93,BM95:BN99)+BM103</f>
        <v>8</v>
      </c>
      <c r="BN108" s="395"/>
      <c r="BR108" s="180"/>
    </row>
    <row r="109" spans="1:72" ht="14.25" customHeight="1" thickBot="1">
      <c r="A109" s="115"/>
      <c r="B109" s="78"/>
      <c r="C109" s="78"/>
      <c r="D109" s="320" t="s">
        <v>151</v>
      </c>
      <c r="E109" s="321"/>
      <c r="F109" s="321"/>
      <c r="G109" s="321"/>
      <c r="H109" s="321"/>
      <c r="I109" s="321"/>
      <c r="J109" s="321"/>
      <c r="K109" s="321"/>
      <c r="L109" s="321"/>
      <c r="M109" s="321"/>
      <c r="N109" s="321"/>
      <c r="O109" s="321"/>
      <c r="P109" s="321"/>
      <c r="Q109" s="321"/>
      <c r="R109" s="321"/>
      <c r="S109" s="321"/>
      <c r="T109" s="321"/>
      <c r="U109" s="321"/>
      <c r="V109" s="321"/>
      <c r="W109" s="321"/>
      <c r="X109" s="321"/>
      <c r="Y109" s="321"/>
      <c r="Z109" s="321"/>
      <c r="AA109" s="321"/>
      <c r="AB109" s="321"/>
      <c r="AC109" s="321"/>
      <c r="AD109" s="321"/>
      <c r="AE109" s="321"/>
      <c r="AF109" s="321"/>
      <c r="AG109" s="321"/>
      <c r="AH109" s="321"/>
      <c r="AI109" s="321"/>
      <c r="AJ109" s="321"/>
      <c r="AK109" s="321"/>
      <c r="AL109" s="321"/>
      <c r="AM109" s="321"/>
      <c r="AN109" s="321"/>
      <c r="AO109" s="321"/>
      <c r="AP109" s="321"/>
      <c r="AQ109" s="321"/>
      <c r="AR109" s="321"/>
      <c r="AS109" s="321"/>
      <c r="AT109" s="321"/>
      <c r="AU109" s="321"/>
      <c r="AV109" s="321"/>
      <c r="AW109" s="321"/>
      <c r="AX109" s="322"/>
      <c r="AY109" s="754">
        <v>1</v>
      </c>
      <c r="AZ109" s="755"/>
      <c r="BA109" s="750">
        <v>4</v>
      </c>
      <c r="BB109" s="750"/>
      <c r="BC109" s="750">
        <v>2</v>
      </c>
      <c r="BD109" s="750"/>
      <c r="BE109" s="750">
        <v>3</v>
      </c>
      <c r="BF109" s="750"/>
      <c r="BG109" s="784">
        <v>2</v>
      </c>
      <c r="BH109" s="784"/>
      <c r="BI109" s="750">
        <v>4</v>
      </c>
      <c r="BJ109" s="750"/>
      <c r="BK109" s="784">
        <v>2</v>
      </c>
      <c r="BL109" s="784"/>
      <c r="BM109" s="787">
        <v>2</v>
      </c>
      <c r="BN109" s="788"/>
      <c r="BR109" s="151"/>
      <c r="BT109" s="250">
        <f>SUM(AY109:BN109)</f>
        <v>20</v>
      </c>
    </row>
    <row r="110" spans="1:72" ht="14.25" customHeight="1" thickBot="1">
      <c r="A110" s="115"/>
      <c r="B110" s="78"/>
      <c r="C110" s="78"/>
      <c r="D110" s="317" t="s">
        <v>150</v>
      </c>
      <c r="E110" s="318"/>
      <c r="F110" s="318"/>
      <c r="G110" s="318"/>
      <c r="H110" s="318"/>
      <c r="I110" s="318"/>
      <c r="J110" s="318"/>
      <c r="K110" s="318"/>
      <c r="L110" s="318"/>
      <c r="M110" s="318"/>
      <c r="N110" s="318"/>
      <c r="O110" s="318"/>
      <c r="P110" s="318"/>
      <c r="Q110" s="318"/>
      <c r="R110" s="318"/>
      <c r="S110" s="318"/>
      <c r="T110" s="318"/>
      <c r="U110" s="318"/>
      <c r="V110" s="318"/>
      <c r="W110" s="318"/>
      <c r="X110" s="318"/>
      <c r="Y110" s="318"/>
      <c r="Z110" s="318"/>
      <c r="AA110" s="318"/>
      <c r="AB110" s="318"/>
      <c r="AC110" s="318"/>
      <c r="AD110" s="318"/>
      <c r="AE110" s="318"/>
      <c r="AF110" s="318"/>
      <c r="AG110" s="318"/>
      <c r="AH110" s="318"/>
      <c r="AI110" s="318"/>
      <c r="AJ110" s="318"/>
      <c r="AK110" s="318"/>
      <c r="AL110" s="318"/>
      <c r="AM110" s="318"/>
      <c r="AN110" s="318"/>
      <c r="AO110" s="318"/>
      <c r="AP110" s="318"/>
      <c r="AQ110" s="318"/>
      <c r="AR110" s="318"/>
      <c r="AS110" s="318"/>
      <c r="AT110" s="318"/>
      <c r="AU110" s="318"/>
      <c r="AV110" s="318"/>
      <c r="AW110" s="318"/>
      <c r="AX110" s="319"/>
      <c r="AY110" s="754">
        <v>5</v>
      </c>
      <c r="AZ110" s="755"/>
      <c r="BA110" s="750">
        <v>3</v>
      </c>
      <c r="BB110" s="750"/>
      <c r="BC110" s="750">
        <v>2</v>
      </c>
      <c r="BD110" s="750"/>
      <c r="BE110" s="750">
        <v>5</v>
      </c>
      <c r="BF110" s="750"/>
      <c r="BG110" s="750">
        <v>5</v>
      </c>
      <c r="BH110" s="750"/>
      <c r="BI110" s="750">
        <v>5</v>
      </c>
      <c r="BJ110" s="750"/>
      <c r="BK110" s="750">
        <v>4</v>
      </c>
      <c r="BL110" s="750"/>
      <c r="BM110" s="782">
        <v>6</v>
      </c>
      <c r="BN110" s="783"/>
      <c r="BR110" s="151"/>
      <c r="BT110" s="250">
        <f>SUM(AY110:BN110)</f>
        <v>35</v>
      </c>
    </row>
    <row r="111" spans="1:72" ht="14.25" customHeight="1" thickBot="1">
      <c r="A111" s="115"/>
      <c r="B111" s="78"/>
      <c r="C111" s="78"/>
      <c r="D111" s="344" t="s">
        <v>152</v>
      </c>
      <c r="E111" s="345"/>
      <c r="F111" s="345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45"/>
      <c r="AH111" s="345"/>
      <c r="AI111" s="345"/>
      <c r="AJ111" s="345"/>
      <c r="AK111" s="345"/>
      <c r="AL111" s="345"/>
      <c r="AM111" s="345"/>
      <c r="AN111" s="345"/>
      <c r="AO111" s="345"/>
      <c r="AP111" s="345"/>
      <c r="AQ111" s="345"/>
      <c r="AR111" s="345"/>
      <c r="AS111" s="345"/>
      <c r="AT111" s="345"/>
      <c r="AU111" s="345"/>
      <c r="AV111" s="345"/>
      <c r="AW111" s="345"/>
      <c r="AX111" s="346"/>
      <c r="AY111" s="754"/>
      <c r="AZ111" s="755"/>
      <c r="BA111" s="750"/>
      <c r="BB111" s="750"/>
      <c r="BC111" s="349"/>
      <c r="BD111" s="350"/>
      <c r="BE111" s="750"/>
      <c r="BF111" s="750"/>
      <c r="BG111" s="750"/>
      <c r="BH111" s="750"/>
      <c r="BI111" s="750">
        <v>1</v>
      </c>
      <c r="BJ111" s="750"/>
      <c r="BK111" s="750"/>
      <c r="BL111" s="750"/>
      <c r="BM111" s="782">
        <v>1</v>
      </c>
      <c r="BN111" s="783"/>
      <c r="BR111" s="151"/>
    </row>
    <row r="112" spans="1:72" s="106" customFormat="1" ht="14.25" customHeight="1" thickBot="1">
      <c r="A112" s="78"/>
      <c r="B112" s="78"/>
      <c r="C112" s="78"/>
      <c r="D112" s="165"/>
      <c r="E112" s="165"/>
      <c r="F112" s="165"/>
      <c r="G112" s="166"/>
      <c r="H112" s="166"/>
      <c r="I112" s="166"/>
      <c r="J112" s="166"/>
      <c r="K112" s="166"/>
      <c r="L112" s="166"/>
      <c r="M112" s="166"/>
      <c r="N112" s="166"/>
      <c r="O112" s="166"/>
      <c r="P112" s="166"/>
      <c r="Q112" s="166"/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6"/>
      <c r="AC112" s="166"/>
      <c r="AD112" s="166"/>
      <c r="AE112" s="166"/>
      <c r="AF112" s="166"/>
      <c r="AG112" s="166"/>
      <c r="AH112" s="166"/>
      <c r="AI112" s="166"/>
      <c r="AJ112" s="166"/>
      <c r="AK112" s="166"/>
      <c r="AL112" s="166"/>
      <c r="AM112" s="166"/>
      <c r="AN112" s="166"/>
      <c r="AO112" s="166"/>
      <c r="AP112" s="166"/>
      <c r="AQ112" s="166"/>
      <c r="AR112" s="166"/>
      <c r="AS112" s="166"/>
      <c r="AT112" s="166"/>
      <c r="AU112" s="166"/>
      <c r="AV112" s="166"/>
      <c r="AW112" s="166"/>
      <c r="AX112" s="167"/>
      <c r="AY112" s="785"/>
      <c r="AZ112" s="786"/>
      <c r="BA112" s="751"/>
      <c r="BB112" s="751"/>
      <c r="BC112" s="751"/>
      <c r="BD112" s="751"/>
      <c r="BE112" s="751"/>
      <c r="BF112" s="751"/>
      <c r="BG112" s="751"/>
      <c r="BH112" s="751"/>
      <c r="BI112" s="751"/>
      <c r="BJ112" s="751"/>
      <c r="BK112" s="751"/>
      <c r="BL112" s="751"/>
      <c r="BM112" s="752"/>
      <c r="BN112" s="753"/>
      <c r="BR112" s="168"/>
    </row>
    <row r="113" spans="1:70" s="173" customFormat="1" ht="20.25" customHeight="1">
      <c r="A113" s="169"/>
      <c r="B113" s="169"/>
      <c r="C113" s="170"/>
      <c r="D113" s="171"/>
      <c r="E113" s="773" t="s">
        <v>123</v>
      </c>
      <c r="F113" s="773"/>
      <c r="G113" s="773"/>
      <c r="H113" s="773"/>
      <c r="I113" s="773"/>
      <c r="J113" s="773"/>
      <c r="K113" s="773"/>
      <c r="L113" s="773"/>
      <c r="M113" s="773"/>
      <c r="N113" s="773"/>
      <c r="O113" s="773"/>
      <c r="P113" s="773"/>
      <c r="Q113" s="773"/>
      <c r="R113" s="773"/>
      <c r="S113" s="773"/>
      <c r="T113" s="773"/>
      <c r="U113" s="773"/>
      <c r="V113" s="773"/>
      <c r="W113" s="773"/>
      <c r="X113" s="773"/>
      <c r="Y113" s="773"/>
      <c r="Z113" s="773"/>
      <c r="AA113" s="773"/>
      <c r="AB113" s="773"/>
      <c r="AC113" s="773"/>
      <c r="AD113" s="773"/>
      <c r="AE113" s="773"/>
      <c r="AF113" s="773"/>
      <c r="AG113" s="773"/>
      <c r="AH113" s="773"/>
      <c r="AI113" s="773"/>
      <c r="AJ113" s="773"/>
      <c r="AK113" s="773"/>
      <c r="AL113" s="773"/>
      <c r="AM113" s="773"/>
      <c r="AN113" s="773"/>
      <c r="AO113" s="773"/>
      <c r="AP113" s="773"/>
      <c r="AQ113" s="773"/>
      <c r="AR113" s="773"/>
      <c r="AS113" s="773"/>
      <c r="AT113" s="773"/>
      <c r="AU113" s="773"/>
      <c r="AV113" s="773"/>
      <c r="AW113" s="773"/>
      <c r="AX113" s="773"/>
      <c r="AY113" s="773"/>
      <c r="AZ113" s="773"/>
      <c r="BA113" s="773"/>
      <c r="BB113" s="773"/>
      <c r="BC113" s="773"/>
      <c r="BD113" s="773"/>
      <c r="BE113" s="773"/>
      <c r="BF113" s="773"/>
      <c r="BG113" s="773"/>
      <c r="BH113" s="773"/>
      <c r="BI113" s="773"/>
      <c r="BJ113" s="773"/>
      <c r="BK113" s="773"/>
      <c r="BL113" s="773"/>
      <c r="BM113" s="773"/>
      <c r="BN113" s="773"/>
      <c r="BO113" s="773"/>
      <c r="BP113" s="773"/>
      <c r="BQ113" s="773"/>
    </row>
    <row r="114" spans="1:70" s="106" customFormat="1" ht="14.25" customHeight="1">
      <c r="A114" s="78"/>
      <c r="B114" s="78"/>
      <c r="C114" s="78"/>
      <c r="D114" s="165"/>
      <c r="E114" s="165"/>
      <c r="F114" s="165"/>
      <c r="G114" s="172"/>
      <c r="H114" s="172"/>
      <c r="I114" s="172"/>
      <c r="J114" s="172"/>
      <c r="K114" s="172"/>
      <c r="L114" s="172"/>
      <c r="M114" s="172"/>
      <c r="N114" s="172"/>
      <c r="O114" s="172"/>
      <c r="P114" s="172"/>
      <c r="Q114" s="172"/>
      <c r="R114" s="172"/>
      <c r="S114" s="172"/>
      <c r="T114" s="172"/>
      <c r="U114" s="172"/>
      <c r="V114" s="172"/>
      <c r="W114" s="172"/>
      <c r="X114" s="172"/>
      <c r="Y114" s="172"/>
      <c r="Z114" s="172"/>
      <c r="AA114" s="172"/>
      <c r="AB114" s="172"/>
      <c r="AC114" s="172"/>
      <c r="AD114" s="172"/>
      <c r="AE114" s="172"/>
      <c r="AF114" s="172"/>
      <c r="AG114" s="172"/>
      <c r="AH114" s="172"/>
      <c r="AI114" s="172"/>
      <c r="AJ114" s="172"/>
      <c r="AK114" s="172"/>
      <c r="AL114" s="172"/>
      <c r="AM114" s="172"/>
      <c r="AN114" s="172"/>
      <c r="AO114" s="172"/>
      <c r="AP114" s="172"/>
      <c r="AQ114" s="172"/>
      <c r="AR114" s="172"/>
      <c r="AS114" s="172"/>
      <c r="AT114" s="172"/>
      <c r="AU114" s="172"/>
      <c r="AV114" s="172"/>
      <c r="AW114" s="172"/>
      <c r="AX114" s="172"/>
      <c r="AY114" s="172"/>
      <c r="AZ114" s="172"/>
      <c r="BA114" s="172"/>
      <c r="BB114" s="172"/>
      <c r="BC114" s="172"/>
      <c r="BD114" s="172"/>
      <c r="BE114" s="172"/>
      <c r="BF114" s="172"/>
      <c r="BG114" s="172"/>
      <c r="BH114" s="172"/>
      <c r="BI114" s="172"/>
      <c r="BJ114" s="172"/>
      <c r="BK114" s="172"/>
      <c r="BL114" s="172"/>
      <c r="BM114" s="172"/>
      <c r="BN114" s="172"/>
      <c r="BR114" s="168"/>
    </row>
    <row r="115" spans="1:70" s="106" customFormat="1" ht="14.25" customHeight="1">
      <c r="A115" s="78"/>
      <c r="B115" s="78"/>
      <c r="C115" s="78"/>
      <c r="D115" s="137"/>
      <c r="E115" s="137"/>
      <c r="F115" s="138"/>
      <c r="G115" s="21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109"/>
      <c r="AR115" s="109"/>
      <c r="AS115" s="109"/>
      <c r="AT115" s="109"/>
      <c r="AU115" s="109"/>
      <c r="AV115" s="109"/>
      <c r="AW115" s="23"/>
      <c r="AX115" s="23"/>
      <c r="AY115" s="23"/>
      <c r="AZ115" s="23"/>
      <c r="BA115" s="23"/>
      <c r="BB115" s="22"/>
      <c r="BC115" s="22"/>
      <c r="BD115" s="141"/>
      <c r="BE115" s="141"/>
      <c r="BF115" s="141"/>
      <c r="BG115" s="141"/>
      <c r="BH115" s="141"/>
      <c r="BI115" s="141"/>
      <c r="BJ115" s="141"/>
      <c r="BK115" s="141"/>
      <c r="BL115" s="141"/>
      <c r="BM115" s="141"/>
      <c r="BN115" s="141"/>
      <c r="BR115" s="168"/>
    </row>
    <row r="116" spans="1:70" s="106" customFormat="1" ht="14.25" customHeight="1">
      <c r="A116" s="78"/>
      <c r="B116" s="78"/>
      <c r="C116" s="78"/>
      <c r="D116" s="137"/>
      <c r="E116" s="137"/>
      <c r="F116" s="138"/>
      <c r="G116" s="21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174"/>
      <c r="AU116" s="24"/>
      <c r="AV116" s="24"/>
      <c r="AW116" s="24"/>
      <c r="AX116" s="24"/>
      <c r="AY116" s="24"/>
      <c r="AZ116" s="24"/>
      <c r="BA116" s="24"/>
      <c r="BB116" s="22"/>
      <c r="BC116" s="22"/>
      <c r="BD116" s="22"/>
      <c r="BE116" s="22"/>
      <c r="BF116" s="22"/>
      <c r="BG116" s="23"/>
      <c r="BH116" s="23"/>
      <c r="BI116" s="23"/>
      <c r="BJ116" s="23"/>
      <c r="BK116" s="23"/>
      <c r="BL116" s="23"/>
      <c r="BM116" s="23"/>
      <c r="BN116" s="21"/>
      <c r="BR116" s="168"/>
    </row>
    <row r="117" spans="1:70" s="109" customFormat="1" ht="12" customHeight="1">
      <c r="A117" s="801"/>
      <c r="B117" s="802"/>
      <c r="C117" s="803"/>
      <c r="D117" s="137"/>
      <c r="E117" s="137"/>
      <c r="F117" s="138"/>
      <c r="G117" s="21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2"/>
      <c r="BC117" s="22"/>
      <c r="BD117" s="141"/>
      <c r="BE117" s="141"/>
      <c r="BF117" s="141"/>
      <c r="BG117" s="141"/>
      <c r="BH117" s="141"/>
      <c r="BI117" s="141"/>
      <c r="BJ117" s="141"/>
      <c r="BK117" s="141"/>
      <c r="BL117" s="141"/>
      <c r="BM117" s="141"/>
      <c r="BN117" s="141"/>
      <c r="BR117" s="151"/>
    </row>
    <row r="118" spans="1:70" ht="12" customHeight="1">
      <c r="A118" s="798" t="s">
        <v>113</v>
      </c>
      <c r="B118" s="799"/>
      <c r="C118" s="800"/>
      <c r="F118" s="138"/>
      <c r="G118" s="21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3"/>
      <c r="AW118" s="23"/>
      <c r="AX118" s="23"/>
      <c r="AY118" s="23"/>
      <c r="AZ118" s="23"/>
      <c r="BA118" s="23"/>
      <c r="BB118" s="22"/>
      <c r="BC118" s="22"/>
      <c r="BD118" s="22"/>
      <c r="BE118" s="22"/>
      <c r="BF118" s="22"/>
      <c r="BG118" s="23"/>
      <c r="BH118" s="23"/>
      <c r="BI118" s="23"/>
      <c r="BJ118" s="23"/>
      <c r="BK118" s="23"/>
      <c r="BL118" s="23"/>
      <c r="BM118" s="23"/>
      <c r="BN118" s="21"/>
      <c r="BR118" s="180" t="e">
        <f>#REF!/#REF!</f>
        <v>#REF!</v>
      </c>
    </row>
    <row r="119" spans="1:70" ht="12" customHeight="1">
      <c r="A119" s="798" t="s">
        <v>113</v>
      </c>
      <c r="B119" s="799"/>
      <c r="C119" s="800"/>
      <c r="F119" s="138"/>
      <c r="G119" s="21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2"/>
      <c r="BC119" s="22"/>
      <c r="BD119" s="141"/>
      <c r="BE119" s="141"/>
      <c r="BF119" s="141"/>
      <c r="BG119" s="141"/>
      <c r="BH119" s="141"/>
      <c r="BI119" s="141"/>
      <c r="BJ119" s="141"/>
      <c r="BK119" s="141"/>
      <c r="BL119" s="141"/>
      <c r="BM119" s="141"/>
      <c r="BN119" s="141"/>
      <c r="BR119" s="180" t="e">
        <f>#REF!/#REF!</f>
        <v>#REF!</v>
      </c>
    </row>
    <row r="120" spans="1:70" ht="12" customHeight="1">
      <c r="A120" s="162"/>
      <c r="B120" s="163"/>
      <c r="C120" s="164"/>
      <c r="F120" s="138"/>
      <c r="G120" s="21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2"/>
      <c r="BC120" s="22"/>
      <c r="BD120" s="22"/>
      <c r="BE120" s="22"/>
      <c r="BF120" s="22"/>
      <c r="BG120" s="23"/>
      <c r="BH120" s="23"/>
      <c r="BI120" s="23"/>
      <c r="BJ120" s="23"/>
      <c r="BK120" s="23"/>
      <c r="BL120" s="23"/>
      <c r="BM120" s="23"/>
      <c r="BN120" s="21"/>
      <c r="BR120" s="180" t="e">
        <f>#REF!/#REF!</f>
        <v>#REF!</v>
      </c>
    </row>
    <row r="121" spans="1:70" ht="12" customHeight="1">
      <c r="A121" s="162"/>
      <c r="B121" s="163"/>
      <c r="C121" s="164"/>
      <c r="G121" s="21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2"/>
      <c r="BC121" s="22"/>
      <c r="BD121" s="141"/>
      <c r="BE121" s="141"/>
      <c r="BF121" s="141"/>
      <c r="BG121" s="141"/>
      <c r="BH121" s="141"/>
      <c r="BI121" s="141"/>
      <c r="BJ121" s="141"/>
      <c r="BK121" s="141"/>
      <c r="BL121" s="141"/>
      <c r="BM121" s="141"/>
      <c r="BN121" s="141"/>
      <c r="BR121" s="180" t="e">
        <f>#REF!/#REF!</f>
        <v>#REF!</v>
      </c>
    </row>
    <row r="122" spans="1:70" ht="12" customHeight="1">
      <c r="A122" s="459" t="s">
        <v>113</v>
      </c>
      <c r="B122" s="642"/>
      <c r="C122" s="643"/>
      <c r="BR122" s="178"/>
    </row>
    <row r="123" spans="1:70" ht="12" customHeight="1">
      <c r="A123" s="459" t="s">
        <v>113</v>
      </c>
      <c r="B123" s="642"/>
      <c r="C123" s="643"/>
      <c r="BR123" s="180" t="e">
        <f>#REF!/#REF!</f>
        <v>#REF!</v>
      </c>
    </row>
    <row r="124" spans="1:70" s="139" customFormat="1" ht="12" customHeight="1">
      <c r="A124" s="634" t="s">
        <v>113</v>
      </c>
      <c r="B124" s="635"/>
      <c r="C124" s="636"/>
      <c r="D124" s="137"/>
      <c r="E124" s="137"/>
      <c r="F124" s="137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12"/>
      <c r="BC124" s="112"/>
      <c r="BD124" s="112"/>
      <c r="BE124" s="112"/>
      <c r="BF124" s="112"/>
      <c r="BG124" s="108"/>
      <c r="BH124" s="108"/>
      <c r="BI124" s="108"/>
      <c r="BJ124" s="108"/>
      <c r="BK124" s="108"/>
      <c r="BL124" s="108"/>
      <c r="BM124" s="108"/>
      <c r="BN124" s="108"/>
      <c r="BR124" s="180" t="e">
        <f>#REF!/#REF!</f>
        <v>#REF!</v>
      </c>
    </row>
    <row r="125" spans="1:70" ht="12" customHeight="1">
      <c r="A125" s="641" t="s">
        <v>113</v>
      </c>
      <c r="B125" s="642"/>
      <c r="C125" s="643"/>
      <c r="BR125" s="180" t="e">
        <f>#REF!/#REF!</f>
        <v>#REF!</v>
      </c>
    </row>
    <row r="126" spans="1:70" s="139" customFormat="1" ht="12" customHeight="1">
      <c r="A126" s="807" t="s">
        <v>113</v>
      </c>
      <c r="B126" s="659"/>
      <c r="C126" s="660"/>
      <c r="D126" s="137"/>
      <c r="E126" s="137"/>
      <c r="F126" s="137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12"/>
      <c r="BC126" s="112"/>
      <c r="BD126" s="112"/>
      <c r="BE126" s="112"/>
      <c r="BF126" s="112"/>
      <c r="BG126" s="108"/>
      <c r="BH126" s="108"/>
      <c r="BI126" s="108"/>
      <c r="BJ126" s="108"/>
      <c r="BK126" s="108"/>
      <c r="BL126" s="108"/>
      <c r="BM126" s="108"/>
      <c r="BN126" s="108"/>
      <c r="BR126" s="180" t="e">
        <f>#REF!/#REF!</f>
        <v>#REF!</v>
      </c>
    </row>
    <row r="127" spans="1:70" s="109" customFormat="1" ht="12" customHeight="1">
      <c r="A127" s="804" t="s">
        <v>113</v>
      </c>
      <c r="B127" s="805"/>
      <c r="C127" s="806"/>
      <c r="D127" s="137"/>
      <c r="E127" s="137"/>
      <c r="F127" s="137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12"/>
      <c r="BC127" s="112"/>
      <c r="BD127" s="112"/>
      <c r="BE127" s="112"/>
      <c r="BF127" s="112"/>
      <c r="BG127" s="108"/>
      <c r="BH127" s="108"/>
      <c r="BI127" s="108"/>
      <c r="BJ127" s="108"/>
      <c r="BK127" s="108"/>
      <c r="BL127" s="108"/>
      <c r="BM127" s="108"/>
      <c r="BN127" s="108"/>
      <c r="BR127" s="180" t="e">
        <f>#REF!/#REF!</f>
        <v>#REF!</v>
      </c>
    </row>
    <row r="128" spans="1:70" s="109" customFormat="1" ht="12" customHeight="1">
      <c r="A128" s="804" t="s">
        <v>113</v>
      </c>
      <c r="B128" s="805"/>
      <c r="C128" s="806"/>
      <c r="D128" s="137"/>
      <c r="E128" s="137"/>
      <c r="F128" s="137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12"/>
      <c r="BC128" s="112"/>
      <c r="BD128" s="112"/>
      <c r="BE128" s="112"/>
      <c r="BF128" s="112"/>
      <c r="BG128" s="108"/>
      <c r="BH128" s="108"/>
      <c r="BI128" s="108"/>
      <c r="BJ128" s="108"/>
      <c r="BK128" s="108"/>
      <c r="BL128" s="108"/>
      <c r="BM128" s="108"/>
      <c r="BN128" s="108"/>
      <c r="BR128" s="180" t="e">
        <f>#REF!/#REF!</f>
        <v>#REF!</v>
      </c>
    </row>
    <row r="129" spans="1:70" s="109" customFormat="1" ht="12" customHeight="1">
      <c r="A129" s="804" t="s">
        <v>113</v>
      </c>
      <c r="B129" s="805"/>
      <c r="C129" s="806"/>
      <c r="D129" s="137"/>
      <c r="E129" s="137"/>
      <c r="F129" s="137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12"/>
      <c r="BC129" s="112"/>
      <c r="BD129" s="112"/>
      <c r="BE129" s="112"/>
      <c r="BF129" s="112"/>
      <c r="BG129" s="108"/>
      <c r="BH129" s="108"/>
      <c r="BI129" s="108"/>
      <c r="BJ129" s="108"/>
      <c r="BK129" s="108"/>
      <c r="BL129" s="108"/>
      <c r="BM129" s="108"/>
      <c r="BN129" s="108"/>
      <c r="BR129" s="180" t="e">
        <f>#REF!/#REF!</f>
        <v>#REF!</v>
      </c>
    </row>
    <row r="130" spans="1:70" s="109" customFormat="1" ht="12" customHeight="1">
      <c r="A130" s="159"/>
      <c r="B130" s="160"/>
      <c r="C130" s="161"/>
      <c r="D130" s="137"/>
      <c r="E130" s="137"/>
      <c r="F130" s="137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12"/>
      <c r="BC130" s="112"/>
      <c r="BD130" s="112"/>
      <c r="BE130" s="112"/>
      <c r="BF130" s="112"/>
      <c r="BG130" s="108"/>
      <c r="BH130" s="108"/>
      <c r="BI130" s="108"/>
      <c r="BJ130" s="108"/>
      <c r="BK130" s="108"/>
      <c r="BL130" s="108"/>
      <c r="BM130" s="108"/>
      <c r="BN130" s="108"/>
      <c r="BR130" s="180"/>
    </row>
    <row r="131" spans="1:70" s="109" customFormat="1" ht="12" customHeight="1">
      <c r="A131" s="804" t="s">
        <v>113</v>
      </c>
      <c r="B131" s="805"/>
      <c r="C131" s="806"/>
      <c r="D131" s="137"/>
      <c r="E131" s="137"/>
      <c r="F131" s="137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12"/>
      <c r="BC131" s="112"/>
      <c r="BD131" s="112"/>
      <c r="BE131" s="112"/>
      <c r="BF131" s="112"/>
      <c r="BG131" s="108"/>
      <c r="BH131" s="108"/>
      <c r="BI131" s="108"/>
      <c r="BJ131" s="108"/>
      <c r="BK131" s="108"/>
      <c r="BL131" s="108"/>
      <c r="BM131" s="108"/>
      <c r="BN131" s="108"/>
      <c r="BR131" s="180" t="e">
        <f>#REF!/#REF!</f>
        <v>#REF!</v>
      </c>
    </row>
    <row r="132" spans="1:70" s="4" customFormat="1" ht="12.75" customHeight="1">
      <c r="A132" s="812"/>
      <c r="B132" s="813"/>
      <c r="C132" s="814"/>
      <c r="D132" s="137"/>
      <c r="E132" s="137"/>
      <c r="F132" s="137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12"/>
      <c r="BC132" s="112"/>
      <c r="BD132" s="112"/>
      <c r="BE132" s="112"/>
      <c r="BF132" s="112"/>
      <c r="BG132" s="108"/>
      <c r="BH132" s="108"/>
      <c r="BI132" s="108"/>
      <c r="BJ132" s="108"/>
      <c r="BK132" s="108"/>
      <c r="BL132" s="108"/>
      <c r="BM132" s="108"/>
      <c r="BN132" s="108"/>
      <c r="BR132" s="180" t="e">
        <f>#REF!/#REF!</f>
        <v>#REF!</v>
      </c>
    </row>
    <row r="133" spans="1:70" s="109" customFormat="1" ht="15.75" customHeight="1">
      <c r="A133" s="811"/>
      <c r="B133" s="809"/>
      <c r="C133" s="810"/>
      <c r="D133" s="137"/>
      <c r="E133" s="137"/>
      <c r="F133" s="137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12"/>
      <c r="BC133" s="112"/>
      <c r="BD133" s="112"/>
      <c r="BE133" s="112"/>
      <c r="BF133" s="112"/>
      <c r="BG133" s="108"/>
      <c r="BH133" s="108"/>
      <c r="BI133" s="108"/>
      <c r="BJ133" s="108"/>
      <c r="BK133" s="108"/>
      <c r="BL133" s="108"/>
      <c r="BM133" s="108"/>
      <c r="BN133" s="108"/>
      <c r="BR133" s="180"/>
    </row>
    <row r="134" spans="1:70" s="109" customFormat="1" ht="15" customHeight="1">
      <c r="A134" s="808"/>
      <c r="B134" s="809"/>
      <c r="C134" s="810"/>
      <c r="D134" s="137"/>
      <c r="E134" s="137"/>
      <c r="F134" s="137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12"/>
      <c r="BC134" s="112"/>
      <c r="BD134" s="112"/>
      <c r="BE134" s="112"/>
      <c r="BF134" s="112"/>
      <c r="BG134" s="108"/>
      <c r="BH134" s="108"/>
      <c r="BI134" s="108"/>
      <c r="BJ134" s="108"/>
      <c r="BK134" s="108"/>
      <c r="BL134" s="108"/>
      <c r="BM134" s="108"/>
      <c r="BN134" s="108"/>
      <c r="BR134" s="180"/>
    </row>
    <row r="135" spans="1:70" ht="10.5" customHeight="1">
      <c r="A135" s="779" t="s">
        <v>114</v>
      </c>
      <c r="B135" s="780"/>
      <c r="C135" s="781"/>
      <c r="BR135" s="180" t="e">
        <f>#REF!/#REF!</f>
        <v>#REF!</v>
      </c>
    </row>
    <row r="136" spans="1:70" ht="12" customHeight="1">
      <c r="A136" s="779" t="s">
        <v>114</v>
      </c>
      <c r="B136" s="780"/>
      <c r="C136" s="781"/>
      <c r="BR136" s="180" t="e">
        <f>#REF!/#REF!</f>
        <v>#REF!</v>
      </c>
    </row>
    <row r="137" spans="1:70" ht="12" customHeight="1">
      <c r="A137" s="779" t="s">
        <v>114</v>
      </c>
      <c r="B137" s="780"/>
      <c r="C137" s="781"/>
      <c r="BR137" s="180" t="e">
        <f>#REF!/#REF!</f>
        <v>#REF!</v>
      </c>
    </row>
    <row r="138" spans="1:70" ht="12" customHeight="1">
      <c r="A138" s="779" t="s">
        <v>114</v>
      </c>
      <c r="B138" s="780"/>
      <c r="C138" s="781"/>
      <c r="BR138" s="180" t="e">
        <f>#REF!/#REF!</f>
        <v>#REF!</v>
      </c>
    </row>
    <row r="139" spans="1:70" ht="11.25" customHeight="1">
      <c r="A139" s="779" t="s">
        <v>114</v>
      </c>
      <c r="B139" s="780"/>
      <c r="C139" s="781"/>
      <c r="BR139" s="180" t="e">
        <f>#REF!/#REF!</f>
        <v>#REF!</v>
      </c>
    </row>
    <row r="140" spans="1:70" ht="10.5" customHeight="1" thickBot="1">
      <c r="A140" s="776" t="s">
        <v>114</v>
      </c>
      <c r="B140" s="777"/>
      <c r="C140" s="778"/>
      <c r="BR140" s="180" t="e">
        <f>#REF!/#REF!</f>
        <v>#REF!</v>
      </c>
    </row>
    <row r="141" spans="1:70" s="4" customFormat="1" ht="11.25" customHeight="1" thickBot="1">
      <c r="A141" s="774"/>
      <c r="B141" s="775"/>
      <c r="C141" s="775"/>
      <c r="D141" s="137"/>
      <c r="E141" s="137"/>
      <c r="F141" s="137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08"/>
      <c r="AU141" s="108"/>
      <c r="AV141" s="108"/>
      <c r="AW141" s="108"/>
      <c r="AX141" s="108"/>
      <c r="AY141" s="108"/>
      <c r="AZ141" s="108"/>
      <c r="BA141" s="108"/>
      <c r="BB141" s="112"/>
      <c r="BC141" s="112"/>
      <c r="BD141" s="112"/>
      <c r="BE141" s="112"/>
      <c r="BF141" s="112"/>
      <c r="BG141" s="108"/>
      <c r="BH141" s="108"/>
      <c r="BI141" s="108"/>
      <c r="BJ141" s="108"/>
      <c r="BK141" s="108"/>
      <c r="BL141" s="108"/>
      <c r="BM141" s="108"/>
      <c r="BN141" s="108"/>
      <c r="BR141" s="180" t="e">
        <f>#REF!/#REF!</f>
        <v>#REF!</v>
      </c>
    </row>
    <row r="142" spans="1:70" ht="11.25" customHeight="1">
      <c r="A142" s="796"/>
      <c r="B142" s="797"/>
      <c r="C142" s="797"/>
      <c r="BR142" s="180" t="e">
        <f>#REF!/#REF!</f>
        <v>#REF!</v>
      </c>
    </row>
    <row r="143" spans="1:70" ht="15.75" customHeight="1">
      <c r="A143" s="794"/>
      <c r="B143" s="795"/>
      <c r="C143" s="795"/>
      <c r="BR143" s="180" t="e">
        <f>#REF!/#REF!</f>
        <v>#REF!</v>
      </c>
    </row>
    <row r="144" spans="1:70" s="109" customFormat="1" ht="11.25" customHeight="1">
      <c r="A144" s="115"/>
      <c r="B144" s="78"/>
      <c r="C144" s="78"/>
      <c r="D144" s="137"/>
      <c r="E144" s="137"/>
      <c r="F144" s="137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12"/>
      <c r="BC144" s="112"/>
      <c r="BD144" s="112"/>
      <c r="BE144" s="112"/>
      <c r="BF144" s="112"/>
      <c r="BG144" s="108"/>
      <c r="BH144" s="108"/>
      <c r="BI144" s="108"/>
      <c r="BJ144" s="108"/>
      <c r="BK144" s="108"/>
      <c r="BL144" s="108"/>
      <c r="BM144" s="108"/>
      <c r="BN144" s="108"/>
      <c r="BR144" s="180"/>
    </row>
    <row r="145" spans="1:70" ht="11.25" customHeight="1">
      <c r="A145" s="791" t="s">
        <v>114</v>
      </c>
      <c r="B145" s="792"/>
      <c r="C145" s="793"/>
      <c r="BR145" s="180" t="e">
        <f>#REF!/#REF!</f>
        <v>#REF!</v>
      </c>
    </row>
    <row r="146" spans="1:70" ht="11.25" customHeight="1">
      <c r="A146" s="791" t="s">
        <v>114</v>
      </c>
      <c r="B146" s="792"/>
      <c r="C146" s="793"/>
      <c r="BR146" s="180" t="e">
        <f>#REF!/#REF!</f>
        <v>#REF!</v>
      </c>
    </row>
    <row r="147" spans="1:70" ht="11.25" customHeight="1">
      <c r="A147" s="791" t="s">
        <v>114</v>
      </c>
      <c r="B147" s="792"/>
      <c r="C147" s="793"/>
      <c r="BR147" s="180" t="e">
        <f>#REF!/#REF!</f>
        <v>#REF!</v>
      </c>
    </row>
    <row r="148" spans="1:70" ht="11.25" customHeight="1">
      <c r="A148" s="791" t="s">
        <v>114</v>
      </c>
      <c r="B148" s="792"/>
      <c r="C148" s="793"/>
      <c r="BR148" s="180" t="e">
        <f>#REF!/#REF!</f>
        <v>#REF!</v>
      </c>
    </row>
    <row r="149" spans="1:70" ht="11.25" customHeight="1">
      <c r="A149" s="791" t="s">
        <v>114</v>
      </c>
      <c r="B149" s="792"/>
      <c r="C149" s="793"/>
      <c r="BR149" s="180" t="e">
        <f>#REF!/#REF!</f>
        <v>#REF!</v>
      </c>
    </row>
    <row r="150" spans="1:70" ht="11.25" customHeight="1">
      <c r="A150" s="791" t="s">
        <v>114</v>
      </c>
      <c r="B150" s="792"/>
      <c r="C150" s="793"/>
      <c r="BR150" s="180" t="e">
        <f>#REF!/#REF!</f>
        <v>#REF!</v>
      </c>
    </row>
    <row r="151" spans="1:70" ht="11.25" customHeight="1">
      <c r="A151" s="791" t="s">
        <v>114</v>
      </c>
      <c r="B151" s="792"/>
      <c r="C151" s="793"/>
      <c r="BR151" s="180"/>
    </row>
    <row r="152" spans="1:70" s="4" customFormat="1" ht="13.5" customHeight="1">
      <c r="A152" s="116"/>
      <c r="B152" s="100"/>
      <c r="C152" s="100"/>
      <c r="D152" s="137"/>
      <c r="E152" s="137"/>
      <c r="F152" s="137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/>
      <c r="AY152" s="108"/>
      <c r="AZ152" s="108"/>
      <c r="BA152" s="108"/>
      <c r="BB152" s="112"/>
      <c r="BC152" s="112"/>
      <c r="BD152" s="112"/>
      <c r="BE152" s="112"/>
      <c r="BF152" s="112"/>
      <c r="BG152" s="108"/>
      <c r="BH152" s="108"/>
      <c r="BI152" s="108"/>
      <c r="BJ152" s="108"/>
      <c r="BK152" s="108"/>
      <c r="BL152" s="108"/>
      <c r="BM152" s="108"/>
      <c r="BN152" s="108"/>
      <c r="BR152" s="180"/>
    </row>
    <row r="153" spans="1:70" ht="11.25" customHeight="1">
      <c r="BO153" s="3"/>
      <c r="BP153" s="3"/>
      <c r="BQ153" s="3"/>
      <c r="BR153" s="178"/>
    </row>
    <row r="154" spans="1:70" ht="39" customHeight="1">
      <c r="BO154" s="3"/>
      <c r="BP154" s="3"/>
      <c r="BQ154" s="3"/>
      <c r="BR154" s="178"/>
    </row>
    <row r="155" spans="1:70" ht="10.5" customHeight="1">
      <c r="BO155" s="25"/>
      <c r="BP155" s="3"/>
      <c r="BQ155" s="3"/>
      <c r="BR155" s="178"/>
    </row>
    <row r="156" spans="1:70" ht="15.75" customHeight="1">
      <c r="BO156" s="143"/>
      <c r="BP156" s="3"/>
      <c r="BQ156" s="3"/>
      <c r="BR156" s="178"/>
    </row>
    <row r="157" spans="1:70" ht="13.5" hidden="1" customHeight="1">
      <c r="BO157" s="143"/>
      <c r="BP157" s="3"/>
      <c r="BQ157" s="3"/>
    </row>
    <row r="158" spans="1:70" s="109" customFormat="1" ht="11.25" hidden="1" customHeight="1">
      <c r="A158" s="75"/>
      <c r="B158" s="75"/>
      <c r="C158" s="75"/>
      <c r="D158" s="137"/>
      <c r="E158" s="137"/>
      <c r="F158" s="137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108"/>
      <c r="AY158" s="108"/>
      <c r="AZ158" s="108"/>
      <c r="BA158" s="108"/>
      <c r="BB158" s="112"/>
      <c r="BC158" s="112"/>
      <c r="BD158" s="112"/>
      <c r="BE158" s="112"/>
      <c r="BF158" s="112"/>
      <c r="BG158" s="108"/>
      <c r="BH158" s="108"/>
      <c r="BI158" s="108"/>
      <c r="BJ158" s="108"/>
      <c r="BK158" s="108"/>
      <c r="BL158" s="108"/>
      <c r="BM158" s="108"/>
      <c r="BN158" s="108"/>
      <c r="BO158" s="143"/>
    </row>
    <row r="159" spans="1:70" ht="14.25" hidden="1" customHeight="1">
      <c r="BO159" s="21"/>
    </row>
    <row r="160" spans="1:70" s="109" customFormat="1" ht="12.75" hidden="1" customHeight="1">
      <c r="A160" s="75"/>
      <c r="B160" s="75"/>
      <c r="C160" s="75"/>
      <c r="D160" s="137"/>
      <c r="E160" s="137"/>
      <c r="F160" s="137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108"/>
      <c r="AY160" s="108"/>
      <c r="AZ160" s="108"/>
      <c r="BA160" s="108"/>
      <c r="BB160" s="112"/>
      <c r="BC160" s="112"/>
      <c r="BD160" s="112"/>
      <c r="BE160" s="112"/>
      <c r="BF160" s="112"/>
      <c r="BG160" s="108"/>
      <c r="BH160" s="108"/>
      <c r="BI160" s="108"/>
      <c r="BJ160" s="108"/>
      <c r="BK160" s="108"/>
      <c r="BL160" s="108"/>
      <c r="BM160" s="108"/>
      <c r="BN160" s="108"/>
      <c r="BO160" s="142"/>
    </row>
    <row r="161" spans="1:67" ht="13.5" hidden="1" customHeight="1">
      <c r="BO161" s="21"/>
    </row>
    <row r="162" spans="1:67" ht="12.75" customHeight="1">
      <c r="BO162" s="21"/>
    </row>
    <row r="163" spans="1:67" s="109" customFormat="1" ht="12.75" customHeight="1">
      <c r="A163" s="75"/>
      <c r="B163" s="75"/>
      <c r="C163" s="75"/>
      <c r="D163" s="137"/>
      <c r="E163" s="137"/>
      <c r="F163" s="137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108"/>
      <c r="AY163" s="108"/>
      <c r="AZ163" s="108"/>
      <c r="BA163" s="108"/>
      <c r="BB163" s="112"/>
      <c r="BC163" s="112"/>
      <c r="BD163" s="112"/>
      <c r="BE163" s="112"/>
      <c r="BF163" s="112"/>
      <c r="BG163" s="108"/>
      <c r="BH163" s="108"/>
      <c r="BI163" s="108"/>
      <c r="BJ163" s="108"/>
      <c r="BK163" s="108"/>
      <c r="BL163" s="108"/>
      <c r="BM163" s="108"/>
      <c r="BN163" s="108"/>
      <c r="BO163" s="141"/>
    </row>
    <row r="164" spans="1:67" ht="12.75" customHeight="1">
      <c r="BO164" s="21"/>
    </row>
    <row r="165" spans="1:67" s="109" customFormat="1" ht="12.75" customHeight="1">
      <c r="A165" s="75"/>
      <c r="B165" s="75"/>
      <c r="C165" s="75"/>
      <c r="D165" s="137"/>
      <c r="E165" s="137"/>
      <c r="F165" s="137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12"/>
      <c r="BC165" s="112"/>
      <c r="BD165" s="112"/>
      <c r="BE165" s="112"/>
      <c r="BF165" s="112"/>
      <c r="BG165" s="108"/>
      <c r="BH165" s="108"/>
      <c r="BI165" s="108"/>
      <c r="BJ165" s="108"/>
      <c r="BK165" s="108"/>
      <c r="BL165" s="108"/>
      <c r="BM165" s="108"/>
      <c r="BN165" s="108"/>
      <c r="BO165" s="141"/>
    </row>
    <row r="166" spans="1:67" ht="12.75" customHeight="1">
      <c r="BO166" s="21"/>
    </row>
    <row r="167" spans="1:67" s="109" customFormat="1" ht="12.75" customHeight="1">
      <c r="A167" s="75"/>
      <c r="B167" s="75"/>
      <c r="C167" s="75"/>
      <c r="D167" s="137"/>
      <c r="E167" s="137"/>
      <c r="F167" s="137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12"/>
      <c r="BC167" s="112"/>
      <c r="BD167" s="112"/>
      <c r="BE167" s="112"/>
      <c r="BF167" s="112"/>
      <c r="BG167" s="108"/>
      <c r="BH167" s="108"/>
      <c r="BI167" s="108"/>
      <c r="BJ167" s="108"/>
      <c r="BK167" s="108"/>
      <c r="BL167" s="108"/>
      <c r="BM167" s="108"/>
      <c r="BN167" s="108"/>
      <c r="BO167" s="141"/>
    </row>
    <row r="168" spans="1:67" ht="12.75" customHeight="1">
      <c r="BO168" s="21"/>
    </row>
    <row r="169" spans="1:67" s="109" customFormat="1" ht="12.75" customHeight="1">
      <c r="A169" s="75"/>
      <c r="B169" s="75"/>
      <c r="C169" s="75"/>
      <c r="D169" s="137"/>
      <c r="E169" s="137"/>
      <c r="F169" s="137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108"/>
      <c r="AY169" s="108"/>
      <c r="AZ169" s="108"/>
      <c r="BA169" s="108"/>
      <c r="BB169" s="112"/>
      <c r="BC169" s="112"/>
      <c r="BD169" s="112"/>
      <c r="BE169" s="112"/>
      <c r="BF169" s="112"/>
      <c r="BG169" s="108"/>
      <c r="BH169" s="108"/>
      <c r="BI169" s="108"/>
      <c r="BJ169" s="108"/>
      <c r="BK169" s="108"/>
      <c r="BL169" s="108"/>
      <c r="BM169" s="108"/>
      <c r="BN169" s="108"/>
      <c r="BO169" s="141"/>
    </row>
    <row r="170" spans="1:67" ht="12.75" customHeight="1"/>
    <row r="171" spans="1:67" ht="7.5" customHeight="1"/>
    <row r="172" spans="1:67" ht="7.5" customHeight="1"/>
    <row r="173" spans="1:67" ht="6" customHeight="1"/>
    <row r="174" spans="1:67" ht="4.5" customHeight="1"/>
    <row r="175" spans="1:67" ht="6.75" customHeight="1"/>
    <row r="176" spans="1:67" ht="9" customHeight="1"/>
    <row r="177" ht="12.75" customHeight="1"/>
    <row r="178" ht="27" customHeight="1"/>
    <row r="179" ht="8.25" customHeight="1"/>
    <row r="181" ht="11.25" customHeight="1"/>
    <row r="184" ht="18.75" customHeight="1"/>
    <row r="186" ht="18" customHeight="1"/>
    <row r="188" ht="20.25" customHeight="1"/>
  </sheetData>
  <mergeCells count="1273">
    <mergeCell ref="D99:F99"/>
    <mergeCell ref="BC105:BD105"/>
    <mergeCell ref="BG105:BH105"/>
    <mergeCell ref="BI105:BJ105"/>
    <mergeCell ref="BM104:BN104"/>
    <mergeCell ref="D105:F105"/>
    <mergeCell ref="G105:AD105"/>
    <mergeCell ref="AE105:AF105"/>
    <mergeCell ref="AG105:AH105"/>
    <mergeCell ref="AI105:AJ105"/>
    <mergeCell ref="AK105:AL105"/>
    <mergeCell ref="AM105:AN105"/>
    <mergeCell ref="AO105:AP105"/>
    <mergeCell ref="BE105:BF105"/>
    <mergeCell ref="BK105:BL105"/>
    <mergeCell ref="BM105:BN105"/>
    <mergeCell ref="AS105:AT105"/>
    <mergeCell ref="AU105:AV105"/>
    <mergeCell ref="AW105:AX105"/>
    <mergeCell ref="AY105:AZ105"/>
    <mergeCell ref="BA105:BB105"/>
    <mergeCell ref="BA103:BB103"/>
    <mergeCell ref="BC103:BD103"/>
    <mergeCell ref="BE103:BF103"/>
    <mergeCell ref="BG103:BH103"/>
    <mergeCell ref="BI103:BJ103"/>
    <mergeCell ref="BK103:BL103"/>
    <mergeCell ref="BM103:BN103"/>
    <mergeCell ref="D104:F104"/>
    <mergeCell ref="G104:AD104"/>
    <mergeCell ref="AE104:AF104"/>
    <mergeCell ref="AG104:AH104"/>
    <mergeCell ref="AI104:AJ104"/>
    <mergeCell ref="AK104:AL104"/>
    <mergeCell ref="AM104:AN104"/>
    <mergeCell ref="BK104:BL104"/>
    <mergeCell ref="AO104:AP104"/>
    <mergeCell ref="AQ104:AR104"/>
    <mergeCell ref="AS104:AT104"/>
    <mergeCell ref="AU104:AV104"/>
    <mergeCell ref="AW104:AX104"/>
    <mergeCell ref="AY104:AZ104"/>
    <mergeCell ref="BA104:BB104"/>
    <mergeCell ref="BC104:BD104"/>
    <mergeCell ref="BE104:BF104"/>
    <mergeCell ref="BG104:BH104"/>
    <mergeCell ref="BI104:BJ104"/>
    <mergeCell ref="D103:F103"/>
    <mergeCell ref="G103:AD103"/>
    <mergeCell ref="AI107:AJ107"/>
    <mergeCell ref="A151:C151"/>
    <mergeCell ref="A150:C150"/>
    <mergeCell ref="A149:C149"/>
    <mergeCell ref="A148:C148"/>
    <mergeCell ref="A147:C147"/>
    <mergeCell ref="A145:C145"/>
    <mergeCell ref="A146:C146"/>
    <mergeCell ref="A143:C143"/>
    <mergeCell ref="A142:C142"/>
    <mergeCell ref="AK103:AL103"/>
    <mergeCell ref="A122:C122"/>
    <mergeCell ref="A119:C119"/>
    <mergeCell ref="AS103:AT103"/>
    <mergeCell ref="AU103:AV103"/>
    <mergeCell ref="AW103:AX103"/>
    <mergeCell ref="AY103:AZ103"/>
    <mergeCell ref="AQ105:AR105"/>
    <mergeCell ref="A117:C117"/>
    <mergeCell ref="A118:C118"/>
    <mergeCell ref="A128:C128"/>
    <mergeCell ref="A127:C127"/>
    <mergeCell ref="A126:C126"/>
    <mergeCell ref="A125:C125"/>
    <mergeCell ref="A123:C123"/>
    <mergeCell ref="A124:C124"/>
    <mergeCell ref="A134:C134"/>
    <mergeCell ref="A135:C135"/>
    <mergeCell ref="A133:C133"/>
    <mergeCell ref="A132:C132"/>
    <mergeCell ref="A131:C131"/>
    <mergeCell ref="A129:C129"/>
    <mergeCell ref="E113:BQ113"/>
    <mergeCell ref="A141:C141"/>
    <mergeCell ref="A140:C140"/>
    <mergeCell ref="A139:C139"/>
    <mergeCell ref="A138:C138"/>
    <mergeCell ref="A137:C137"/>
    <mergeCell ref="A136:C136"/>
    <mergeCell ref="BI110:BJ110"/>
    <mergeCell ref="BK110:BL110"/>
    <mergeCell ref="BM110:BN110"/>
    <mergeCell ref="BA111:BB111"/>
    <mergeCell ref="BE111:BF111"/>
    <mergeCell ref="BG111:BH111"/>
    <mergeCell ref="BI111:BJ111"/>
    <mergeCell ref="BK111:BL111"/>
    <mergeCell ref="BK109:BL109"/>
    <mergeCell ref="BC109:BD109"/>
    <mergeCell ref="BE109:BF109"/>
    <mergeCell ref="BG109:BH109"/>
    <mergeCell ref="BM111:BN111"/>
    <mergeCell ref="AY112:AZ112"/>
    <mergeCell ref="BA112:BB112"/>
    <mergeCell ref="BC112:BD112"/>
    <mergeCell ref="BE112:BF112"/>
    <mergeCell ref="BG112:BH112"/>
    <mergeCell ref="BM109:BN109"/>
    <mergeCell ref="AY109:AZ109"/>
    <mergeCell ref="BA109:BB109"/>
    <mergeCell ref="BI109:BJ109"/>
    <mergeCell ref="AY110:AZ110"/>
    <mergeCell ref="BA110:BB110"/>
    <mergeCell ref="BC110:BD110"/>
    <mergeCell ref="BE110:BF110"/>
    <mergeCell ref="BG110:BH110"/>
    <mergeCell ref="BI112:BJ112"/>
    <mergeCell ref="BK112:BL112"/>
    <mergeCell ref="BM112:BN112"/>
    <mergeCell ref="AY111:AZ111"/>
    <mergeCell ref="BI100:BJ100"/>
    <mergeCell ref="BK100:BL100"/>
    <mergeCell ref="BM100:BN100"/>
    <mergeCell ref="AK102:AL102"/>
    <mergeCell ref="AM102:AN102"/>
    <mergeCell ref="AO102:AP102"/>
    <mergeCell ref="AQ102:AR102"/>
    <mergeCell ref="AS102:AT102"/>
    <mergeCell ref="AU102:AV102"/>
    <mergeCell ref="AW102:AX102"/>
    <mergeCell ref="AY102:AZ102"/>
    <mergeCell ref="BA102:BB102"/>
    <mergeCell ref="BC102:BD102"/>
    <mergeCell ref="BE102:BF102"/>
    <mergeCell ref="BG102:BH102"/>
    <mergeCell ref="BI102:BJ102"/>
    <mergeCell ref="BK102:BL102"/>
    <mergeCell ref="BM102:BN102"/>
    <mergeCell ref="BM101:BN101"/>
    <mergeCell ref="AS100:AT100"/>
    <mergeCell ref="AU100:AV100"/>
    <mergeCell ref="AW100:AX100"/>
    <mergeCell ref="AY100:AZ100"/>
    <mergeCell ref="BA100:BB100"/>
    <mergeCell ref="BC100:BD100"/>
    <mergeCell ref="BE100:BF100"/>
    <mergeCell ref="BG100:BH100"/>
    <mergeCell ref="AY101:AZ101"/>
    <mergeCell ref="BA101:BB101"/>
    <mergeCell ref="BE101:BF101"/>
    <mergeCell ref="BG101:BH101"/>
    <mergeCell ref="BI101:BJ101"/>
    <mergeCell ref="BG97:BH97"/>
    <mergeCell ref="BI97:BJ97"/>
    <mergeCell ref="BK97:BL97"/>
    <mergeCell ref="BM97:BN97"/>
    <mergeCell ref="G99:AD99"/>
    <mergeCell ref="AE99:AF99"/>
    <mergeCell ref="AG99:AH99"/>
    <mergeCell ref="AI99:AJ99"/>
    <mergeCell ref="AM99:AN99"/>
    <mergeCell ref="AO99:AP99"/>
    <mergeCell ref="AK99:AL99"/>
    <mergeCell ref="AQ99:AR99"/>
    <mergeCell ref="AS99:AT99"/>
    <mergeCell ref="AU99:AV99"/>
    <mergeCell ref="AW99:AX99"/>
    <mergeCell ref="AY99:AZ99"/>
    <mergeCell ref="BA99:BB99"/>
    <mergeCell ref="BC99:BD99"/>
    <mergeCell ref="BE99:BF99"/>
    <mergeCell ref="BG99:BH99"/>
    <mergeCell ref="BI99:BJ99"/>
    <mergeCell ref="BK99:BL99"/>
    <mergeCell ref="BM99:BN99"/>
    <mergeCell ref="BI98:BJ98"/>
    <mergeCell ref="AM98:AN98"/>
    <mergeCell ref="AO98:AP98"/>
    <mergeCell ref="AS98:AT98"/>
    <mergeCell ref="AU98:AV98"/>
    <mergeCell ref="AW98:AX98"/>
    <mergeCell ref="A97:C97"/>
    <mergeCell ref="D97:F97"/>
    <mergeCell ref="AE97:AF97"/>
    <mergeCell ref="AG97:AH97"/>
    <mergeCell ref="AI97:AJ97"/>
    <mergeCell ref="AK97:AL97"/>
    <mergeCell ref="AM97:AN97"/>
    <mergeCell ref="AO97:AP97"/>
    <mergeCell ref="BA96:BB96"/>
    <mergeCell ref="AQ97:AR97"/>
    <mergeCell ref="AS97:AT97"/>
    <mergeCell ref="AU97:AV97"/>
    <mergeCell ref="AW97:AX97"/>
    <mergeCell ref="AY97:AZ97"/>
    <mergeCell ref="BA97:BB97"/>
    <mergeCell ref="BC97:BD97"/>
    <mergeCell ref="BE97:BF97"/>
    <mergeCell ref="AK96:AL96"/>
    <mergeCell ref="AW95:AX95"/>
    <mergeCell ref="AY95:AZ95"/>
    <mergeCell ref="BA95:BB95"/>
    <mergeCell ref="BC95:BD95"/>
    <mergeCell ref="BE95:BF95"/>
    <mergeCell ref="AY96:AZ96"/>
    <mergeCell ref="AO96:AP96"/>
    <mergeCell ref="BI95:BJ95"/>
    <mergeCell ref="BK95:BL95"/>
    <mergeCell ref="BM95:BN95"/>
    <mergeCell ref="A96:C96"/>
    <mergeCell ref="D96:F96"/>
    <mergeCell ref="AE96:AF96"/>
    <mergeCell ref="AG96:AH96"/>
    <mergeCell ref="AI96:AJ96"/>
    <mergeCell ref="BC96:BD96"/>
    <mergeCell ref="BE96:BF96"/>
    <mergeCell ref="BG96:BH96"/>
    <mergeCell ref="BI96:BJ96"/>
    <mergeCell ref="BK96:BL96"/>
    <mergeCell ref="AM96:AN96"/>
    <mergeCell ref="AQ96:AR96"/>
    <mergeCell ref="AS96:AT96"/>
    <mergeCell ref="AU96:AV96"/>
    <mergeCell ref="AW96:AX96"/>
    <mergeCell ref="BM96:BN96"/>
    <mergeCell ref="BG93:BH93"/>
    <mergeCell ref="BI93:BJ93"/>
    <mergeCell ref="BK93:BL93"/>
    <mergeCell ref="BM93:BN93"/>
    <mergeCell ref="A94:C94"/>
    <mergeCell ref="D93:F93"/>
    <mergeCell ref="G94:BN94"/>
    <mergeCell ref="D95:F95"/>
    <mergeCell ref="G95:AD95"/>
    <mergeCell ref="AE95:AF95"/>
    <mergeCell ref="AG95:AH95"/>
    <mergeCell ref="AI95:AJ95"/>
    <mergeCell ref="BG95:BH95"/>
    <mergeCell ref="AK95:AL95"/>
    <mergeCell ref="AM95:AN95"/>
    <mergeCell ref="AO95:AP95"/>
    <mergeCell ref="AQ95:AR95"/>
    <mergeCell ref="AS95:AT95"/>
    <mergeCell ref="AU95:AV95"/>
    <mergeCell ref="A93:C93"/>
    <mergeCell ref="G93:AD93"/>
    <mergeCell ref="AE93:AF93"/>
    <mergeCell ref="AG93:AH93"/>
    <mergeCell ref="AI93:AJ93"/>
    <mergeCell ref="AK93:AL93"/>
    <mergeCell ref="AM93:AN93"/>
    <mergeCell ref="AO93:AP93"/>
    <mergeCell ref="AQ93:AR93"/>
    <mergeCell ref="AS93:AT93"/>
    <mergeCell ref="AU93:AV93"/>
    <mergeCell ref="AW93:AX93"/>
    <mergeCell ref="AY93:AZ93"/>
    <mergeCell ref="BA93:BB93"/>
    <mergeCell ref="BC93:BD93"/>
    <mergeCell ref="BE93:BF93"/>
    <mergeCell ref="BG91:BH91"/>
    <mergeCell ref="BI91:BJ91"/>
    <mergeCell ref="BK91:BL91"/>
    <mergeCell ref="BM91:BN91"/>
    <mergeCell ref="A92:C92"/>
    <mergeCell ref="D92:F92"/>
    <mergeCell ref="G92:AD92"/>
    <mergeCell ref="AE92:AF92"/>
    <mergeCell ref="AG92:AH92"/>
    <mergeCell ref="AI92:AJ92"/>
    <mergeCell ref="AK92:AL92"/>
    <mergeCell ref="AM92:AN92"/>
    <mergeCell ref="AO92:AP92"/>
    <mergeCell ref="AQ92:AR92"/>
    <mergeCell ref="AS92:AT92"/>
    <mergeCell ref="AU92:AV92"/>
    <mergeCell ref="AW92:AX92"/>
    <mergeCell ref="AY92:AZ92"/>
    <mergeCell ref="BA92:BB92"/>
    <mergeCell ref="BC92:BD92"/>
    <mergeCell ref="BE92:BF92"/>
    <mergeCell ref="BG92:BH92"/>
    <mergeCell ref="BI92:BJ92"/>
    <mergeCell ref="BK92:BL92"/>
    <mergeCell ref="BM92:BN92"/>
    <mergeCell ref="A91:C91"/>
    <mergeCell ref="D91:F91"/>
    <mergeCell ref="G91:AD91"/>
    <mergeCell ref="AE91:AF91"/>
    <mergeCell ref="AG91:AH91"/>
    <mergeCell ref="AI91:AJ91"/>
    <mergeCell ref="AK91:AL91"/>
    <mergeCell ref="AM91:AN91"/>
    <mergeCell ref="AO91:AP91"/>
    <mergeCell ref="AQ91:AR91"/>
    <mergeCell ref="AS91:AT91"/>
    <mergeCell ref="AU91:AV91"/>
    <mergeCell ref="AW91:AX91"/>
    <mergeCell ref="AY91:AZ91"/>
    <mergeCell ref="BA91:BB91"/>
    <mergeCell ref="BC91:BD91"/>
    <mergeCell ref="BE91:BF91"/>
    <mergeCell ref="BG89:BH89"/>
    <mergeCell ref="BI89:BJ89"/>
    <mergeCell ref="BK89:BL89"/>
    <mergeCell ref="AS89:AT89"/>
    <mergeCell ref="AU89:AV89"/>
    <mergeCell ref="AW89:AX89"/>
    <mergeCell ref="AY89:AZ89"/>
    <mergeCell ref="BA89:BB89"/>
    <mergeCell ref="BC89:BD89"/>
    <mergeCell ref="BE89:BF89"/>
    <mergeCell ref="BM89:BN89"/>
    <mergeCell ref="A90:C90"/>
    <mergeCell ref="D90:F90"/>
    <mergeCell ref="G90:AD90"/>
    <mergeCell ref="AE90:AF90"/>
    <mergeCell ref="AG90:AH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BM90:BN90"/>
    <mergeCell ref="A89:C89"/>
    <mergeCell ref="D89:F89"/>
    <mergeCell ref="G89:AD89"/>
    <mergeCell ref="AE89:AF89"/>
    <mergeCell ref="AG89:AH89"/>
    <mergeCell ref="AI89:AJ89"/>
    <mergeCell ref="AK89:AL89"/>
    <mergeCell ref="AM89:AN89"/>
    <mergeCell ref="AO89:AP89"/>
    <mergeCell ref="AQ89:AR89"/>
    <mergeCell ref="BG87:BH87"/>
    <mergeCell ref="BI87:BJ87"/>
    <mergeCell ref="BK87:BL87"/>
    <mergeCell ref="BM87:BN87"/>
    <mergeCell ref="A88:C88"/>
    <mergeCell ref="D88:F88"/>
    <mergeCell ref="G88:AD88"/>
    <mergeCell ref="AE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BM88:BN88"/>
    <mergeCell ref="A87:C87"/>
    <mergeCell ref="D87:F87"/>
    <mergeCell ref="G87:AD87"/>
    <mergeCell ref="AE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BA87:BB87"/>
    <mergeCell ref="BC87:BD87"/>
    <mergeCell ref="BE87:BF87"/>
    <mergeCell ref="BG85:BH85"/>
    <mergeCell ref="BI85:BJ85"/>
    <mergeCell ref="BK85:BL85"/>
    <mergeCell ref="BM85:BN85"/>
    <mergeCell ref="A86:C86"/>
    <mergeCell ref="D86:F86"/>
    <mergeCell ref="G86:AD86"/>
    <mergeCell ref="AE86:AF86"/>
    <mergeCell ref="AG86:AH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Y86:AZ86"/>
    <mergeCell ref="BA86:BB86"/>
    <mergeCell ref="BC86:BD86"/>
    <mergeCell ref="BE86:BF86"/>
    <mergeCell ref="BG86:BH86"/>
    <mergeCell ref="BI86:BJ86"/>
    <mergeCell ref="BK86:BL86"/>
    <mergeCell ref="BM86:BN86"/>
    <mergeCell ref="A85:C85"/>
    <mergeCell ref="D85:F85"/>
    <mergeCell ref="G85:AD85"/>
    <mergeCell ref="AE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AW85:AX85"/>
    <mergeCell ref="AY85:AZ85"/>
    <mergeCell ref="BA85:BB85"/>
    <mergeCell ref="BC85:BD85"/>
    <mergeCell ref="BE85:BF85"/>
    <mergeCell ref="BG83:BH83"/>
    <mergeCell ref="BI83:BJ83"/>
    <mergeCell ref="BK83:BL83"/>
    <mergeCell ref="BM83:BN83"/>
    <mergeCell ref="A84:C84"/>
    <mergeCell ref="D84:F84"/>
    <mergeCell ref="G84:AD84"/>
    <mergeCell ref="AE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Y84:AZ84"/>
    <mergeCell ref="BA84:BB84"/>
    <mergeCell ref="BC84:BD84"/>
    <mergeCell ref="BE84:BF84"/>
    <mergeCell ref="BG84:BH84"/>
    <mergeCell ref="BI84:BJ84"/>
    <mergeCell ref="BK84:BL84"/>
    <mergeCell ref="BM84:BN84"/>
    <mergeCell ref="A83:C83"/>
    <mergeCell ref="D83:F83"/>
    <mergeCell ref="G83:AD83"/>
    <mergeCell ref="AE83:AF83"/>
    <mergeCell ref="AG83:AH83"/>
    <mergeCell ref="AI83:AJ83"/>
    <mergeCell ref="AK83:AL83"/>
    <mergeCell ref="AM83:AN83"/>
    <mergeCell ref="AO83:AP83"/>
    <mergeCell ref="AQ83:AR83"/>
    <mergeCell ref="AS83:AT83"/>
    <mergeCell ref="AU83:AV83"/>
    <mergeCell ref="AW83:AX83"/>
    <mergeCell ref="AY83:AZ83"/>
    <mergeCell ref="BA83:BB83"/>
    <mergeCell ref="BC83:BD83"/>
    <mergeCell ref="BE83:BF83"/>
    <mergeCell ref="BG81:BH81"/>
    <mergeCell ref="BI81:BJ81"/>
    <mergeCell ref="BK81:BL81"/>
    <mergeCell ref="BM81:BN81"/>
    <mergeCell ref="A82:C82"/>
    <mergeCell ref="D82:F82"/>
    <mergeCell ref="G82:AD82"/>
    <mergeCell ref="AE82:AF82"/>
    <mergeCell ref="AG82:AH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BK82:BL82"/>
    <mergeCell ref="BM82:BN82"/>
    <mergeCell ref="A81:C81"/>
    <mergeCell ref="D81:F81"/>
    <mergeCell ref="G81:AD81"/>
    <mergeCell ref="AE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AW81:AX81"/>
    <mergeCell ref="AY81:AZ81"/>
    <mergeCell ref="BA81:BB81"/>
    <mergeCell ref="BC81:BD81"/>
    <mergeCell ref="BE81:BF81"/>
    <mergeCell ref="BG79:BH79"/>
    <mergeCell ref="BI79:BJ79"/>
    <mergeCell ref="BK79:BL79"/>
    <mergeCell ref="BM79:BN79"/>
    <mergeCell ref="A80:C80"/>
    <mergeCell ref="D80:F80"/>
    <mergeCell ref="G80:AD80"/>
    <mergeCell ref="AE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M80:BN80"/>
    <mergeCell ref="A79:C79"/>
    <mergeCell ref="D79:F79"/>
    <mergeCell ref="G79:AD79"/>
    <mergeCell ref="AE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G77:BH77"/>
    <mergeCell ref="BI77:BJ77"/>
    <mergeCell ref="BK77:BL77"/>
    <mergeCell ref="BM77:BN77"/>
    <mergeCell ref="A78:C78"/>
    <mergeCell ref="D78:F78"/>
    <mergeCell ref="G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G78:BH78"/>
    <mergeCell ref="BI78:BJ78"/>
    <mergeCell ref="BK78:BL78"/>
    <mergeCell ref="BM78:BN78"/>
    <mergeCell ref="A77:C77"/>
    <mergeCell ref="D77:F77"/>
    <mergeCell ref="G77:AD77"/>
    <mergeCell ref="AE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BG75:BH75"/>
    <mergeCell ref="BI75:BJ75"/>
    <mergeCell ref="BK75:BL75"/>
    <mergeCell ref="BM75:BN75"/>
    <mergeCell ref="A76:C76"/>
    <mergeCell ref="D76:F76"/>
    <mergeCell ref="G76:AD76"/>
    <mergeCell ref="AE76:AF76"/>
    <mergeCell ref="AG76:AH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Y76:AZ76"/>
    <mergeCell ref="BA76:BB76"/>
    <mergeCell ref="BC76:BD76"/>
    <mergeCell ref="BE76:BF76"/>
    <mergeCell ref="BG76:BH76"/>
    <mergeCell ref="BI76:BJ76"/>
    <mergeCell ref="BK76:BL76"/>
    <mergeCell ref="BM76:BN76"/>
    <mergeCell ref="A75:C75"/>
    <mergeCell ref="D75:F75"/>
    <mergeCell ref="G75:AD75"/>
    <mergeCell ref="AE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BC75:BD75"/>
    <mergeCell ref="BE75:BF75"/>
    <mergeCell ref="BG73:BH73"/>
    <mergeCell ref="BI73:BJ73"/>
    <mergeCell ref="BK73:BL73"/>
    <mergeCell ref="BM73:BN73"/>
    <mergeCell ref="A74:C74"/>
    <mergeCell ref="D74:F74"/>
    <mergeCell ref="G74:AD74"/>
    <mergeCell ref="AE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E74:BF74"/>
    <mergeCell ref="BG74:BH74"/>
    <mergeCell ref="BI74:BJ74"/>
    <mergeCell ref="BK74:BL74"/>
    <mergeCell ref="BM74:BN74"/>
    <mergeCell ref="A73:C73"/>
    <mergeCell ref="D73:F73"/>
    <mergeCell ref="G73:AD73"/>
    <mergeCell ref="AE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BE73:BF73"/>
    <mergeCell ref="BG71:BH71"/>
    <mergeCell ref="BI71:BJ71"/>
    <mergeCell ref="BK71:BL71"/>
    <mergeCell ref="BM71:BN71"/>
    <mergeCell ref="A72:C72"/>
    <mergeCell ref="D72:F72"/>
    <mergeCell ref="G72:AD72"/>
    <mergeCell ref="AE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BE72:BF72"/>
    <mergeCell ref="BG72:BH72"/>
    <mergeCell ref="BI72:BJ72"/>
    <mergeCell ref="BK72:BL72"/>
    <mergeCell ref="BM72:BN72"/>
    <mergeCell ref="A71:C71"/>
    <mergeCell ref="D71:F71"/>
    <mergeCell ref="G71:AD71"/>
    <mergeCell ref="AE71:AF71"/>
    <mergeCell ref="AG71:AH71"/>
    <mergeCell ref="AI71:AJ71"/>
    <mergeCell ref="AK71:AL71"/>
    <mergeCell ref="AM71:AN71"/>
    <mergeCell ref="AO71:AP71"/>
    <mergeCell ref="AQ71:AR71"/>
    <mergeCell ref="AS71:AT71"/>
    <mergeCell ref="AU71:AV71"/>
    <mergeCell ref="AW71:AX71"/>
    <mergeCell ref="AY71:AZ71"/>
    <mergeCell ref="BA71:BB71"/>
    <mergeCell ref="BC71:BD71"/>
    <mergeCell ref="BE71:BF71"/>
    <mergeCell ref="BI68:BJ68"/>
    <mergeCell ref="BK68:BL68"/>
    <mergeCell ref="BM68:BN68"/>
    <mergeCell ref="A69:BN69"/>
    <mergeCell ref="A70:C70"/>
    <mergeCell ref="D70:F70"/>
    <mergeCell ref="G70:AD70"/>
    <mergeCell ref="AE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BK70:BL70"/>
    <mergeCell ref="BM70:BN70"/>
    <mergeCell ref="A68:C68"/>
    <mergeCell ref="D68:AD68"/>
    <mergeCell ref="AE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BG66:BH66"/>
    <mergeCell ref="BI66:BJ66"/>
    <mergeCell ref="BK66:BL66"/>
    <mergeCell ref="BM66:BN66"/>
    <mergeCell ref="A67:C67"/>
    <mergeCell ref="D67:F67"/>
    <mergeCell ref="G67:AD67"/>
    <mergeCell ref="AE67:AF67"/>
    <mergeCell ref="AG67:AH67"/>
    <mergeCell ref="AI67:AJ67"/>
    <mergeCell ref="AK67:AL67"/>
    <mergeCell ref="AM67:AN67"/>
    <mergeCell ref="AO67:AP67"/>
    <mergeCell ref="AQ67:AR67"/>
    <mergeCell ref="AS67:AT67"/>
    <mergeCell ref="AU67:AV67"/>
    <mergeCell ref="AW67:AX67"/>
    <mergeCell ref="AY67:AZ67"/>
    <mergeCell ref="BA67:BB67"/>
    <mergeCell ref="BC67:BD67"/>
    <mergeCell ref="BE67:BF67"/>
    <mergeCell ref="BG67:BH67"/>
    <mergeCell ref="BI67:BJ67"/>
    <mergeCell ref="BK67:BL67"/>
    <mergeCell ref="BM67:BN67"/>
    <mergeCell ref="A66:C66"/>
    <mergeCell ref="D66:F66"/>
    <mergeCell ref="G66:AD66"/>
    <mergeCell ref="AE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4:BH64"/>
    <mergeCell ref="BI64:BJ64"/>
    <mergeCell ref="BK64:BL64"/>
    <mergeCell ref="BM64:BN64"/>
    <mergeCell ref="A65:C65"/>
    <mergeCell ref="D65:F65"/>
    <mergeCell ref="G65:AD65"/>
    <mergeCell ref="AE65:AF65"/>
    <mergeCell ref="AG65:AH65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A64:C64"/>
    <mergeCell ref="D64:F64"/>
    <mergeCell ref="G64:AD64"/>
    <mergeCell ref="AE64:AF64"/>
    <mergeCell ref="AG64:AH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2:BH62"/>
    <mergeCell ref="BI62:BJ62"/>
    <mergeCell ref="BK62:BL62"/>
    <mergeCell ref="BM62:BN62"/>
    <mergeCell ref="A63:C63"/>
    <mergeCell ref="D63:F63"/>
    <mergeCell ref="G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BK63:BL63"/>
    <mergeCell ref="BM63:BN63"/>
    <mergeCell ref="A62:C62"/>
    <mergeCell ref="D62:F62"/>
    <mergeCell ref="G62:AD62"/>
    <mergeCell ref="AE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D60:BN60"/>
    <mergeCell ref="A61:C61"/>
    <mergeCell ref="D61:F61"/>
    <mergeCell ref="G61:AD61"/>
    <mergeCell ref="AE61:AF61"/>
    <mergeCell ref="AG61:AH61"/>
    <mergeCell ref="AI61:AJ61"/>
    <mergeCell ref="AK61:AL61"/>
    <mergeCell ref="AM61:AN61"/>
    <mergeCell ref="AO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K61:BL61"/>
    <mergeCell ref="BM61:BN61"/>
    <mergeCell ref="BG58:BH58"/>
    <mergeCell ref="BI58:BJ58"/>
    <mergeCell ref="BK58:BL58"/>
    <mergeCell ref="BM58:BN58"/>
    <mergeCell ref="D59:AD59"/>
    <mergeCell ref="AE59:AF59"/>
    <mergeCell ref="AG59:AH59"/>
    <mergeCell ref="AI59:AJ59"/>
    <mergeCell ref="AK59:AL59"/>
    <mergeCell ref="AM59:AN59"/>
    <mergeCell ref="AO59:AP59"/>
    <mergeCell ref="AQ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BM59:BN59"/>
    <mergeCell ref="A58:C58"/>
    <mergeCell ref="D58:F58"/>
    <mergeCell ref="G58:AD58"/>
    <mergeCell ref="AE58:AF58"/>
    <mergeCell ref="AG58:AH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6:BH56"/>
    <mergeCell ref="BI56:BJ56"/>
    <mergeCell ref="BK56:BL56"/>
    <mergeCell ref="BM56:BN56"/>
    <mergeCell ref="A57:C57"/>
    <mergeCell ref="D57:F57"/>
    <mergeCell ref="G57:AD57"/>
    <mergeCell ref="AE57:AF57"/>
    <mergeCell ref="AG57:AH57"/>
    <mergeCell ref="AI57:AJ57"/>
    <mergeCell ref="AK57:AL57"/>
    <mergeCell ref="AM57:AN57"/>
    <mergeCell ref="AO57:AP57"/>
    <mergeCell ref="AQ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BM57:BN57"/>
    <mergeCell ref="A56:C56"/>
    <mergeCell ref="D56:F56"/>
    <mergeCell ref="G56:AD56"/>
    <mergeCell ref="AE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D52:BN52"/>
    <mergeCell ref="A53:BN53"/>
    <mergeCell ref="D54:BN54"/>
    <mergeCell ref="AW50:AX50"/>
    <mergeCell ref="AY50:AZ50"/>
    <mergeCell ref="BA50:BB50"/>
    <mergeCell ref="BC50:BD50"/>
    <mergeCell ref="A55:C55"/>
    <mergeCell ref="D55:F55"/>
    <mergeCell ref="G55:AD55"/>
    <mergeCell ref="AE55:AF5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BM55:BN55"/>
    <mergeCell ref="A50:C50"/>
    <mergeCell ref="D50:F50"/>
    <mergeCell ref="G50:AD50"/>
    <mergeCell ref="AE50:AF50"/>
    <mergeCell ref="AG50:AH50"/>
    <mergeCell ref="AI50:AJ50"/>
    <mergeCell ref="BE50:BF50"/>
    <mergeCell ref="BG50:BH50"/>
    <mergeCell ref="AK50:AL50"/>
    <mergeCell ref="AM50:AN50"/>
    <mergeCell ref="AO50:AP50"/>
    <mergeCell ref="AQ50:AR50"/>
    <mergeCell ref="AS50:AT50"/>
    <mergeCell ref="AU50:AV50"/>
    <mergeCell ref="BI50:BJ50"/>
    <mergeCell ref="BK50:BL50"/>
    <mergeCell ref="BM50:BN50"/>
    <mergeCell ref="BC46:BD46"/>
    <mergeCell ref="BE46:BF46"/>
    <mergeCell ref="BG46:BH46"/>
    <mergeCell ref="BI46:BJ46"/>
    <mergeCell ref="BK46:BL46"/>
    <mergeCell ref="BM46:BN46"/>
    <mergeCell ref="AQ47:AR49"/>
    <mergeCell ref="AS47:AT49"/>
    <mergeCell ref="AU47:AV49"/>
    <mergeCell ref="AY47:BN47"/>
    <mergeCell ref="AY48:AZ48"/>
    <mergeCell ref="BC48:BD48"/>
    <mergeCell ref="BE48:BF48"/>
    <mergeCell ref="BG48:BH48"/>
    <mergeCell ref="BI48:BJ48"/>
    <mergeCell ref="BK48:BL48"/>
    <mergeCell ref="BM48:BN48"/>
    <mergeCell ref="AE37:AS37"/>
    <mergeCell ref="AT37:AU37"/>
    <mergeCell ref="AV37:AW37"/>
    <mergeCell ref="AE38:AS38"/>
    <mergeCell ref="AT38:AU38"/>
    <mergeCell ref="AV38:AW38"/>
    <mergeCell ref="AE39:AS39"/>
    <mergeCell ref="AT39:AU39"/>
    <mergeCell ref="AV39:AW39"/>
    <mergeCell ref="D41:BQ41"/>
    <mergeCell ref="A42:C49"/>
    <mergeCell ref="D42:F49"/>
    <mergeCell ref="AE42:AJ43"/>
    <mergeCell ref="AK42:AL49"/>
    <mergeCell ref="AY42:BN43"/>
    <mergeCell ref="AE44:AF49"/>
    <mergeCell ref="AG44:AH49"/>
    <mergeCell ref="AI44:AJ49"/>
    <mergeCell ref="AM44:AN49"/>
    <mergeCell ref="AO44:AV45"/>
    <mergeCell ref="AW44:AX49"/>
    <mergeCell ref="AY44:BB44"/>
    <mergeCell ref="BA48:BB48"/>
    <mergeCell ref="BC44:BF44"/>
    <mergeCell ref="BG44:BJ44"/>
    <mergeCell ref="BK44:BN44"/>
    <mergeCell ref="G45:AA46"/>
    <mergeCell ref="AY45:BN45"/>
    <mergeCell ref="AO46:AP49"/>
    <mergeCell ref="AQ46:AV46"/>
    <mergeCell ref="AY46:AZ46"/>
    <mergeCell ref="BA46:BB46"/>
    <mergeCell ref="Z34:AB34"/>
    <mergeCell ref="AE34:AS34"/>
    <mergeCell ref="AT34:AU34"/>
    <mergeCell ref="AV34:AW34"/>
    <mergeCell ref="D35:G35"/>
    <mergeCell ref="H35:J35"/>
    <mergeCell ref="K35:M35"/>
    <mergeCell ref="N35:P35"/>
    <mergeCell ref="Q35:S35"/>
    <mergeCell ref="T35:V35"/>
    <mergeCell ref="W35:Y35"/>
    <mergeCell ref="Z35:AB35"/>
    <mergeCell ref="AE35:AS35"/>
    <mergeCell ref="AT35:AU35"/>
    <mergeCell ref="AV35:AW35"/>
    <mergeCell ref="D36:G36"/>
    <mergeCell ref="H36:J36"/>
    <mergeCell ref="K36:M36"/>
    <mergeCell ref="N36:P36"/>
    <mergeCell ref="Q36:S36"/>
    <mergeCell ref="T36:V36"/>
    <mergeCell ref="W36:Y36"/>
    <mergeCell ref="Z36:AB36"/>
    <mergeCell ref="AE36:AS36"/>
    <mergeCell ref="AT36:AU36"/>
    <mergeCell ref="AV36:AW36"/>
    <mergeCell ref="D32:G32"/>
    <mergeCell ref="H32:J32"/>
    <mergeCell ref="K32:M32"/>
    <mergeCell ref="N32:P32"/>
    <mergeCell ref="Q32:S32"/>
    <mergeCell ref="T32:V32"/>
    <mergeCell ref="W32:Y32"/>
    <mergeCell ref="Z32:AB32"/>
    <mergeCell ref="AE32:AS32"/>
    <mergeCell ref="AT32:AU32"/>
    <mergeCell ref="AV32:AW32"/>
    <mergeCell ref="AY32:BH35"/>
    <mergeCell ref="BI32:BO35"/>
    <mergeCell ref="BP32:BQ35"/>
    <mergeCell ref="D33:G33"/>
    <mergeCell ref="H33:J33"/>
    <mergeCell ref="K33:M33"/>
    <mergeCell ref="N33:P33"/>
    <mergeCell ref="Q33:S33"/>
    <mergeCell ref="T33:V33"/>
    <mergeCell ref="W33:Y33"/>
    <mergeCell ref="Z33:AB33"/>
    <mergeCell ref="AE33:AS33"/>
    <mergeCell ref="AT33:AU33"/>
    <mergeCell ref="AV33:AW33"/>
    <mergeCell ref="D34:G34"/>
    <mergeCell ref="H34:J34"/>
    <mergeCell ref="K34:M34"/>
    <mergeCell ref="N34:P34"/>
    <mergeCell ref="Q34:S34"/>
    <mergeCell ref="T34:V34"/>
    <mergeCell ref="W34:Y34"/>
    <mergeCell ref="BP17:BP18"/>
    <mergeCell ref="I25:BJ25"/>
    <mergeCell ref="D26:J26"/>
    <mergeCell ref="AP27:AU28"/>
    <mergeCell ref="E29:AB29"/>
    <mergeCell ref="BF17:BI17"/>
    <mergeCell ref="BJ17:BJ18"/>
    <mergeCell ref="BK17:BK18"/>
    <mergeCell ref="BL17:BL18"/>
    <mergeCell ref="D31:G31"/>
    <mergeCell ref="H31:J31"/>
    <mergeCell ref="K31:M31"/>
    <mergeCell ref="N31:P31"/>
    <mergeCell ref="Q31:S31"/>
    <mergeCell ref="T31:V31"/>
    <mergeCell ref="W31:Y31"/>
    <mergeCell ref="Z31:AB31"/>
    <mergeCell ref="AE31:AS31"/>
    <mergeCell ref="AT31:AU31"/>
    <mergeCell ref="AV31:AW31"/>
    <mergeCell ref="AY31:BH31"/>
    <mergeCell ref="BI31:BO31"/>
    <mergeCell ref="BP31:BQ31"/>
    <mergeCell ref="D17:D18"/>
    <mergeCell ref="E17:H17"/>
    <mergeCell ref="I17:I18"/>
    <mergeCell ref="J17:M17"/>
    <mergeCell ref="N17:Q17"/>
    <mergeCell ref="R17:V17"/>
    <mergeCell ref="W17:Z17"/>
    <mergeCell ref="AA17:AE17"/>
    <mergeCell ref="BM17:BM18"/>
    <mergeCell ref="BN17:BN18"/>
    <mergeCell ref="AF17:AI17"/>
    <mergeCell ref="AJ17:AM17"/>
    <mergeCell ref="AN17:AQ17"/>
    <mergeCell ref="AR17:AV17"/>
    <mergeCell ref="AW17:AZ17"/>
    <mergeCell ref="BA17:BE17"/>
    <mergeCell ref="BO17:BO18"/>
    <mergeCell ref="BK108:BL108"/>
    <mergeCell ref="AE102:AF102"/>
    <mergeCell ref="AG102:AH102"/>
    <mergeCell ref="AI102:AJ102"/>
    <mergeCell ref="BK101:BL101"/>
    <mergeCell ref="AQ101:AR101"/>
    <mergeCell ref="AS101:AT101"/>
    <mergeCell ref="AU101:AV101"/>
    <mergeCell ref="AW101:AX101"/>
    <mergeCell ref="AY108:AZ108"/>
    <mergeCell ref="BA108:BB108"/>
    <mergeCell ref="BC108:BD108"/>
    <mergeCell ref="BE108:BF108"/>
    <mergeCell ref="BG108:BH108"/>
    <mergeCell ref="BI108:BJ108"/>
    <mergeCell ref="BM108:BN108"/>
    <mergeCell ref="AE103:AF103"/>
    <mergeCell ref="AG103:AH103"/>
    <mergeCell ref="AI103:AJ103"/>
    <mergeCell ref="AO101:AP101"/>
    <mergeCell ref="AM103:AN103"/>
    <mergeCell ref="AO103:AP103"/>
    <mergeCell ref="AQ103:AR103"/>
    <mergeCell ref="BK98:BL98"/>
    <mergeCell ref="D111:AX111"/>
    <mergeCell ref="D106:BN106"/>
    <mergeCell ref="BC111:BD111"/>
    <mergeCell ref="BG107:BH107"/>
    <mergeCell ref="BI107:BJ107"/>
    <mergeCell ref="BK107:BL107"/>
    <mergeCell ref="BM107:BN107"/>
    <mergeCell ref="D108:AX108"/>
    <mergeCell ref="AU107:AV107"/>
    <mergeCell ref="AW107:AX107"/>
    <mergeCell ref="AY107:AZ107"/>
    <mergeCell ref="BA107:BB107"/>
    <mergeCell ref="BC107:BD107"/>
    <mergeCell ref="BE107:BF107"/>
    <mergeCell ref="D5:BQ5"/>
    <mergeCell ref="D6:BQ6"/>
    <mergeCell ref="BC101:BD101"/>
    <mergeCell ref="AE8:AP8"/>
    <mergeCell ref="K10:Q10"/>
    <mergeCell ref="R10:AC10"/>
    <mergeCell ref="AD10:AJ10"/>
    <mergeCell ref="AK10:AV10"/>
    <mergeCell ref="BH10:BK10"/>
    <mergeCell ref="BG9:BQ9"/>
    <mergeCell ref="R11:AC11"/>
    <mergeCell ref="AK11:AV11"/>
    <mergeCell ref="T13:AU13"/>
    <mergeCell ref="AY14:BM14"/>
    <mergeCell ref="D16:BQ16"/>
    <mergeCell ref="D98:F98"/>
    <mergeCell ref="AE98:AF98"/>
    <mergeCell ref="AG98:AH98"/>
    <mergeCell ref="BM98:BN98"/>
    <mergeCell ref="D107:AD107"/>
    <mergeCell ref="AE107:AF107"/>
    <mergeCell ref="AG107:AH107"/>
    <mergeCell ref="AK107:AL107"/>
    <mergeCell ref="AM107:AN107"/>
    <mergeCell ref="AO107:AP107"/>
    <mergeCell ref="AQ107:AR107"/>
    <mergeCell ref="AS107:AT107"/>
    <mergeCell ref="AY98:AZ98"/>
    <mergeCell ref="BA98:BB98"/>
    <mergeCell ref="BC98:BD98"/>
    <mergeCell ref="BE98:BF98"/>
    <mergeCell ref="BG98:BH98"/>
    <mergeCell ref="D102:AC102"/>
    <mergeCell ref="D110:AX110"/>
    <mergeCell ref="D109:AX109"/>
    <mergeCell ref="AI98:AJ98"/>
    <mergeCell ref="AK98:AL98"/>
    <mergeCell ref="AE100:AF100"/>
    <mergeCell ref="AG100:AH100"/>
    <mergeCell ref="AI100:AJ100"/>
    <mergeCell ref="AK100:AL100"/>
    <mergeCell ref="AM100:AN100"/>
    <mergeCell ref="AO100:AP100"/>
    <mergeCell ref="AQ100:AR100"/>
    <mergeCell ref="AE101:AF101"/>
    <mergeCell ref="AG101:AH101"/>
    <mergeCell ref="AI101:AJ101"/>
    <mergeCell ref="AK101:AL101"/>
    <mergeCell ref="AM101:AN101"/>
    <mergeCell ref="AQ98:AR98"/>
  </mergeCells>
  <pageMargins left="0.19685039370078741" right="0" top="0" bottom="0" header="0" footer="0"/>
  <pageSetup paperSize="9" fitToHeight="3" orientation="landscape" horizontalDpi="4294967294" r:id="rId1"/>
  <headerFooter alignWithMargins="0"/>
  <rowBreaks count="1" manualBreakCount="1">
    <brk id="1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T109"/>
  <sheetViews>
    <sheetView tabSelected="1" view="pageBreakPreview" topLeftCell="D79" zoomScaleNormal="100" zoomScaleSheetLayoutView="100" workbookViewId="0">
      <selection activeCell="D94" sqref="D94:F98"/>
    </sheetView>
  </sheetViews>
  <sheetFormatPr defaultColWidth="9.140625" defaultRowHeight="12.75"/>
  <cols>
    <col min="1" max="1" width="2" style="75" hidden="1" customWidth="1"/>
    <col min="2" max="2" width="1.42578125" style="75" hidden="1" customWidth="1"/>
    <col min="3" max="3" width="1.28515625" style="75" hidden="1" customWidth="1"/>
    <col min="4" max="4" width="1.7109375" style="137" customWidth="1"/>
    <col min="5" max="5" width="1.42578125" style="137" customWidth="1"/>
    <col min="6" max="6" width="4" style="137" customWidth="1"/>
    <col min="7" max="7" width="3.42578125" style="108" customWidth="1"/>
    <col min="8" max="8" width="2.5703125" style="108" customWidth="1"/>
    <col min="9" max="12" width="1.85546875" style="108" customWidth="1"/>
    <col min="13" max="13" width="1.7109375" style="108" customWidth="1"/>
    <col min="14" max="19" width="1.85546875" style="108" customWidth="1"/>
    <col min="20" max="20" width="2.140625" style="108" customWidth="1"/>
    <col min="21" max="21" width="1.85546875" style="108" customWidth="1"/>
    <col min="22" max="22" width="2.28515625" style="108" customWidth="1"/>
    <col min="23" max="24" width="1.85546875" style="108" customWidth="1"/>
    <col min="25" max="25" width="1.7109375" style="108" customWidth="1"/>
    <col min="26" max="27" width="1.85546875" style="108" customWidth="1"/>
    <col min="28" max="29" width="2.140625" style="108" customWidth="1"/>
    <col min="30" max="30" width="1.7109375" style="108" customWidth="1"/>
    <col min="31" max="31" width="1.85546875" style="108" customWidth="1"/>
    <col min="32" max="32" width="1.5703125" style="108" customWidth="1"/>
    <col min="33" max="33" width="1.85546875" style="108" customWidth="1"/>
    <col min="34" max="34" width="2.140625" style="108" customWidth="1"/>
    <col min="35" max="36" width="1.85546875" style="108" customWidth="1"/>
    <col min="37" max="38" width="2.7109375" style="108" customWidth="1"/>
    <col min="39" max="40" width="2.5703125" style="108" customWidth="1"/>
    <col min="41" max="41" width="2.42578125" style="108" customWidth="1"/>
    <col min="42" max="43" width="2.5703125" style="108" customWidth="1"/>
    <col min="44" max="45" width="2.28515625" style="108" customWidth="1"/>
    <col min="46" max="46" width="2.5703125" style="108" customWidth="1"/>
    <col min="47" max="48" width="2.42578125" style="108" customWidth="1"/>
    <col min="49" max="49" width="3" style="108" customWidth="1"/>
    <col min="50" max="50" width="2.42578125" style="108" customWidth="1"/>
    <col min="51" max="53" width="2.28515625" style="108" customWidth="1"/>
    <col min="54" max="58" width="2.28515625" style="112" customWidth="1"/>
    <col min="59" max="66" width="2.28515625" style="108" customWidth="1"/>
    <col min="67" max="67" width="2" style="108" hidden="1" customWidth="1"/>
    <col min="68" max="69" width="2.140625" style="108" customWidth="1"/>
    <col min="70" max="70" width="5.28515625" style="108" customWidth="1"/>
    <col min="71" max="71" width="4.7109375" style="108" customWidth="1"/>
    <col min="72" max="16384" width="9.140625" style="108"/>
  </cols>
  <sheetData>
    <row r="1" spans="1:70">
      <c r="A1" s="78"/>
      <c r="B1" s="78"/>
      <c r="C1" s="78"/>
      <c r="D1" s="119"/>
      <c r="E1" s="484" t="s">
        <v>205</v>
      </c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7"/>
      <c r="BC1" s="107"/>
      <c r="BD1" s="107"/>
      <c r="BE1" s="107"/>
      <c r="BF1" s="107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</row>
    <row r="2" spans="1:70">
      <c r="A2" s="78"/>
      <c r="B2" s="78"/>
      <c r="C2" s="78"/>
      <c r="D2" s="119"/>
      <c r="E2" s="830" t="s">
        <v>194</v>
      </c>
      <c r="F2" s="830"/>
      <c r="G2" s="830"/>
      <c r="H2" s="830"/>
      <c r="I2" s="830"/>
      <c r="J2" s="830"/>
      <c r="K2" s="830"/>
      <c r="L2" s="830"/>
      <c r="M2" s="830"/>
      <c r="N2" s="830"/>
      <c r="O2" s="830"/>
      <c r="P2" s="830"/>
      <c r="Q2" s="830"/>
      <c r="R2" s="830"/>
      <c r="S2" s="830"/>
      <c r="T2" s="830"/>
      <c r="U2" s="830"/>
      <c r="V2" s="830"/>
      <c r="W2" s="830"/>
      <c r="X2" s="830"/>
      <c r="Y2" s="830"/>
      <c r="Z2" s="830"/>
      <c r="AA2" s="830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7"/>
      <c r="BC2" s="107"/>
      <c r="BD2" s="107"/>
      <c r="BE2" s="107"/>
      <c r="BF2" s="67"/>
      <c r="BG2" s="67"/>
      <c r="BH2" s="106"/>
      <c r="BI2" s="106"/>
      <c r="BJ2" s="106"/>
      <c r="BK2" s="106"/>
      <c r="BL2" s="106"/>
      <c r="BM2" s="106"/>
      <c r="BN2" s="106"/>
      <c r="BO2" s="66"/>
      <c r="BP2" s="66"/>
      <c r="BQ2" s="106"/>
    </row>
    <row r="3" spans="1:70" ht="5.25" customHeight="1">
      <c r="A3" s="78"/>
      <c r="B3" s="78"/>
      <c r="C3" s="78"/>
      <c r="D3" s="119"/>
      <c r="E3" s="120"/>
      <c r="F3" s="120"/>
      <c r="G3" s="61"/>
      <c r="H3" s="62"/>
      <c r="I3" s="62"/>
      <c r="J3" s="62"/>
      <c r="K3" s="62"/>
      <c r="L3" s="62"/>
      <c r="M3" s="62"/>
      <c r="N3" s="62"/>
      <c r="O3" s="62"/>
      <c r="P3" s="61"/>
      <c r="Q3" s="61"/>
      <c r="R3" s="38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7"/>
      <c r="BC3" s="107"/>
      <c r="BD3" s="107"/>
      <c r="BE3" s="107"/>
      <c r="BF3" s="107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</row>
    <row r="4" spans="1:70" ht="15">
      <c r="A4" s="78"/>
      <c r="B4" s="78"/>
      <c r="C4" s="78"/>
      <c r="D4" s="119"/>
      <c r="E4" s="261" t="s">
        <v>202</v>
      </c>
      <c r="F4" s="262"/>
      <c r="G4" s="263"/>
      <c r="H4" s="263"/>
      <c r="I4" s="263"/>
      <c r="J4" s="263"/>
      <c r="K4" s="263"/>
      <c r="L4" s="263"/>
      <c r="M4" s="263"/>
      <c r="N4" s="263"/>
      <c r="O4" s="63"/>
      <c r="P4" s="63"/>
      <c r="Q4" s="61"/>
      <c r="R4" s="63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7"/>
      <c r="BC4" s="107"/>
      <c r="BD4" s="107"/>
      <c r="BE4" s="107"/>
      <c r="BF4" s="107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</row>
    <row r="5" spans="1:70" ht="12" customHeight="1">
      <c r="A5" s="78"/>
      <c r="B5" s="78"/>
      <c r="C5" s="78"/>
      <c r="D5" s="119"/>
      <c r="E5" s="261" t="s">
        <v>203</v>
      </c>
      <c r="F5" s="262"/>
      <c r="G5" s="263"/>
      <c r="H5" s="263"/>
      <c r="I5" s="263"/>
      <c r="J5" s="263"/>
      <c r="K5" s="263"/>
      <c r="L5" s="263"/>
      <c r="M5" s="263"/>
      <c r="N5" s="263"/>
      <c r="O5" s="63"/>
      <c r="P5" s="63"/>
      <c r="Q5" s="61"/>
      <c r="R5" s="38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7"/>
      <c r="BC5" s="107"/>
      <c r="BD5" s="107"/>
      <c r="BE5" s="107"/>
      <c r="BF5" s="107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</row>
    <row r="6" spans="1:70" s="109" customFormat="1" ht="11.25" customHeight="1">
      <c r="A6" s="75"/>
      <c r="B6" s="75"/>
      <c r="C6" s="75"/>
      <c r="D6" s="357" t="s">
        <v>108</v>
      </c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7"/>
      <c r="AO6" s="357"/>
      <c r="AP6" s="357"/>
      <c r="AQ6" s="357"/>
      <c r="AR6" s="357"/>
      <c r="AS6" s="357"/>
      <c r="AT6" s="357"/>
      <c r="AU6" s="357"/>
      <c r="AV6" s="357"/>
      <c r="AW6" s="357"/>
      <c r="AX6" s="357"/>
      <c r="AY6" s="357"/>
      <c r="AZ6" s="357"/>
      <c r="BA6" s="357"/>
      <c r="BB6" s="357"/>
      <c r="BC6" s="357"/>
      <c r="BD6" s="357"/>
      <c r="BE6" s="357"/>
      <c r="BF6" s="357"/>
      <c r="BG6" s="357"/>
      <c r="BH6" s="357"/>
      <c r="BI6" s="357"/>
      <c r="BJ6" s="357"/>
      <c r="BK6" s="357"/>
      <c r="BL6" s="357"/>
      <c r="BM6" s="357"/>
      <c r="BN6" s="357"/>
      <c r="BO6" s="94"/>
      <c r="BP6" s="94"/>
      <c r="BQ6" s="94"/>
    </row>
    <row r="7" spans="1:70" s="109" customFormat="1" ht="13.15" customHeight="1">
      <c r="A7" s="75"/>
      <c r="B7" s="75"/>
      <c r="C7" s="75"/>
      <c r="D7" s="357" t="s">
        <v>120</v>
      </c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7"/>
      <c r="AG7" s="357"/>
      <c r="AH7" s="357"/>
      <c r="AI7" s="357"/>
      <c r="AJ7" s="357"/>
      <c r="AK7" s="357"/>
      <c r="AL7" s="357"/>
      <c r="AM7" s="357"/>
      <c r="AN7" s="357"/>
      <c r="AO7" s="357"/>
      <c r="AP7" s="357"/>
      <c r="AQ7" s="357"/>
      <c r="AR7" s="357"/>
      <c r="AS7" s="357"/>
      <c r="AT7" s="357"/>
      <c r="AU7" s="357"/>
      <c r="AV7" s="357"/>
      <c r="AW7" s="357"/>
      <c r="AX7" s="357"/>
      <c r="AY7" s="357"/>
      <c r="AZ7" s="357"/>
      <c r="BA7" s="357"/>
      <c r="BB7" s="357"/>
      <c r="BC7" s="357"/>
      <c r="BD7" s="357"/>
      <c r="BE7" s="357"/>
      <c r="BF7" s="357"/>
      <c r="BG7" s="357"/>
      <c r="BH7" s="357"/>
      <c r="BI7" s="357"/>
      <c r="BJ7" s="357"/>
      <c r="BK7" s="357"/>
      <c r="BL7" s="357"/>
      <c r="BM7" s="357"/>
      <c r="BN7" s="357"/>
      <c r="BO7" s="94"/>
      <c r="BP7" s="94"/>
      <c r="BQ7" s="94"/>
    </row>
    <row r="8" spans="1:70" ht="7.9" customHeight="1">
      <c r="A8" s="78"/>
      <c r="B8" s="78"/>
      <c r="C8" s="78"/>
      <c r="D8" s="123"/>
      <c r="E8" s="124"/>
      <c r="F8" s="125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</row>
    <row r="9" spans="1:70" ht="12.75" customHeight="1">
      <c r="A9" s="78"/>
      <c r="B9" s="78"/>
      <c r="C9" s="78"/>
      <c r="D9" s="126"/>
      <c r="E9" s="126"/>
      <c r="F9" s="120"/>
      <c r="G9" s="61"/>
      <c r="H9" s="61"/>
      <c r="I9" s="61"/>
      <c r="J9" s="61"/>
      <c r="K9" s="61"/>
      <c r="L9" s="61"/>
      <c r="M9" s="61"/>
      <c r="N9" s="61"/>
      <c r="O9" s="61"/>
      <c r="P9" s="62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360" t="s">
        <v>19</v>
      </c>
      <c r="AF9" s="360"/>
      <c r="AG9" s="360"/>
      <c r="AH9" s="360"/>
      <c r="AI9" s="360"/>
      <c r="AJ9" s="360"/>
      <c r="AK9" s="360"/>
      <c r="AL9" s="360"/>
      <c r="AM9" s="360"/>
      <c r="AN9" s="360"/>
      <c r="AO9" s="360"/>
      <c r="AP9" s="360"/>
      <c r="AQ9" s="63"/>
      <c r="AR9" s="63"/>
      <c r="AS9" s="63"/>
      <c r="AT9" s="63"/>
      <c r="AU9" s="63"/>
      <c r="AV9" s="63"/>
      <c r="AW9" s="63"/>
      <c r="AX9" s="63"/>
      <c r="AY9" s="63"/>
      <c r="AZ9" s="38"/>
      <c r="BA9" s="38"/>
      <c r="BB9" s="63"/>
      <c r="BC9" s="61"/>
      <c r="BD9" s="62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</row>
    <row r="10" spans="1:70" ht="9.75" customHeight="1">
      <c r="A10" s="78"/>
      <c r="B10" s="78"/>
      <c r="C10" s="78"/>
      <c r="D10" s="121"/>
      <c r="E10" s="121"/>
      <c r="F10" s="121"/>
      <c r="G10" s="63"/>
      <c r="H10" s="63"/>
      <c r="I10" s="63"/>
      <c r="J10" s="63"/>
      <c r="K10" s="38"/>
      <c r="L10" s="38"/>
      <c r="M10" s="38"/>
      <c r="N10" s="38"/>
      <c r="O10" s="38"/>
      <c r="P10" s="38"/>
      <c r="Q10" s="38"/>
      <c r="R10" s="38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38"/>
      <c r="AF10" s="38"/>
      <c r="AG10" s="38"/>
      <c r="AH10" s="38"/>
      <c r="AI10" s="38"/>
      <c r="AJ10" s="38"/>
      <c r="AK10" s="38"/>
      <c r="AL10" s="38"/>
      <c r="AM10" s="38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67" t="s">
        <v>198</v>
      </c>
      <c r="AZ10" s="67"/>
      <c r="BA10" s="67"/>
      <c r="BB10" s="66"/>
      <c r="BF10" s="277" t="s">
        <v>197</v>
      </c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67"/>
    </row>
    <row r="11" spans="1:70" ht="12" customHeight="1">
      <c r="A11" s="78"/>
      <c r="B11" s="78"/>
      <c r="C11" s="78"/>
      <c r="D11" s="121"/>
      <c r="E11" s="121"/>
      <c r="F11" s="121"/>
      <c r="G11" s="63"/>
      <c r="H11" s="63"/>
      <c r="I11" s="93"/>
      <c r="J11" s="63"/>
      <c r="K11" s="361" t="s">
        <v>70</v>
      </c>
      <c r="L11" s="361"/>
      <c r="M11" s="361"/>
      <c r="N11" s="361"/>
      <c r="O11" s="361"/>
      <c r="P11" s="361"/>
      <c r="Q11" s="361"/>
      <c r="R11" s="362" t="s">
        <v>71</v>
      </c>
      <c r="S11" s="362"/>
      <c r="T11" s="362"/>
      <c r="U11" s="362"/>
      <c r="V11" s="362"/>
      <c r="W11" s="362"/>
      <c r="X11" s="362"/>
      <c r="Y11" s="362"/>
      <c r="Z11" s="362"/>
      <c r="AA11" s="362"/>
      <c r="AB11" s="362"/>
      <c r="AC11" s="362"/>
      <c r="AD11" s="361" t="s">
        <v>72</v>
      </c>
      <c r="AE11" s="361"/>
      <c r="AF11" s="361"/>
      <c r="AG11" s="361"/>
      <c r="AH11" s="361"/>
      <c r="AI11" s="361"/>
      <c r="AJ11" s="361"/>
      <c r="AK11" s="362" t="s">
        <v>182</v>
      </c>
      <c r="AL11" s="362"/>
      <c r="AM11" s="362"/>
      <c r="AN11" s="362"/>
      <c r="AO11" s="362"/>
      <c r="AP11" s="362"/>
      <c r="AQ11" s="362"/>
      <c r="AR11" s="362"/>
      <c r="AS11" s="362"/>
      <c r="AT11" s="362"/>
      <c r="AU11" s="362"/>
      <c r="AV11" s="362"/>
      <c r="AW11" s="77"/>
      <c r="AX11" s="77"/>
      <c r="AY11" s="77"/>
      <c r="AZ11" s="65"/>
      <c r="BA11" s="65"/>
      <c r="BB11" s="66"/>
      <c r="BC11" s="67"/>
      <c r="BD11" s="67"/>
      <c r="BE11" s="67"/>
      <c r="BF11" s="67"/>
      <c r="BG11" s="67"/>
      <c r="BH11" s="363" t="s">
        <v>74</v>
      </c>
      <c r="BI11" s="363"/>
      <c r="BJ11" s="363"/>
      <c r="BK11" s="363"/>
      <c r="BL11" s="66"/>
      <c r="BM11" s="66"/>
      <c r="BN11" s="66"/>
      <c r="BO11" s="66"/>
      <c r="BP11" s="66"/>
      <c r="BQ11" s="67"/>
    </row>
    <row r="12" spans="1:70" ht="12" customHeight="1">
      <c r="A12" s="78"/>
      <c r="B12" s="78"/>
      <c r="C12" s="78"/>
      <c r="D12" s="121"/>
      <c r="E12" s="121"/>
      <c r="F12" s="121"/>
      <c r="G12" s="63"/>
      <c r="H12" s="63"/>
      <c r="I12" s="93"/>
      <c r="J12" s="63"/>
      <c r="K12" s="38"/>
      <c r="L12" s="38"/>
      <c r="M12" s="38"/>
      <c r="N12" s="38"/>
      <c r="O12" s="94"/>
      <c r="P12" s="38"/>
      <c r="Q12" s="38"/>
      <c r="R12" s="363" t="s">
        <v>195</v>
      </c>
      <c r="S12" s="363"/>
      <c r="T12" s="363"/>
      <c r="U12" s="363"/>
      <c r="V12" s="363"/>
      <c r="W12" s="363"/>
      <c r="X12" s="363"/>
      <c r="Y12" s="363"/>
      <c r="Z12" s="363"/>
      <c r="AA12" s="363"/>
      <c r="AB12" s="363"/>
      <c r="AC12" s="363"/>
      <c r="AD12" s="77"/>
      <c r="AE12" s="38"/>
      <c r="AF12" s="38"/>
      <c r="AG12" s="38"/>
      <c r="AH12" s="38"/>
      <c r="AI12" s="38"/>
      <c r="AJ12" s="38"/>
      <c r="AK12" s="363" t="s">
        <v>73</v>
      </c>
      <c r="AL12" s="363"/>
      <c r="AM12" s="363"/>
      <c r="AN12" s="363"/>
      <c r="AO12" s="363"/>
      <c r="AP12" s="363"/>
      <c r="AQ12" s="363"/>
      <c r="AR12" s="363"/>
      <c r="AS12" s="363"/>
      <c r="AT12" s="363"/>
      <c r="AU12" s="363"/>
      <c r="AV12" s="363"/>
      <c r="AW12" s="77"/>
      <c r="AX12" s="77"/>
      <c r="AY12" s="67" t="s">
        <v>121</v>
      </c>
      <c r="AZ12" s="67"/>
      <c r="BA12" s="67"/>
      <c r="BB12" s="66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6"/>
      <c r="BN12" s="66"/>
      <c r="BO12" s="66"/>
      <c r="BP12" s="66"/>
      <c r="BQ12" s="67"/>
    </row>
    <row r="13" spans="1:70" ht="12" customHeight="1">
      <c r="A13" s="78"/>
      <c r="B13" s="78"/>
      <c r="C13" s="78"/>
      <c r="D13" s="127"/>
      <c r="E13" s="127"/>
      <c r="F13" s="127"/>
      <c r="G13" s="38"/>
      <c r="H13" s="38"/>
      <c r="I13" s="38"/>
      <c r="J13" s="38"/>
      <c r="K13" s="38"/>
      <c r="L13" s="38"/>
      <c r="M13" s="38"/>
      <c r="N13" s="38"/>
      <c r="O13" s="38"/>
      <c r="P13" s="67"/>
      <c r="Q13" s="67"/>
      <c r="R13" s="64"/>
      <c r="S13" s="68"/>
      <c r="T13" s="92"/>
      <c r="U13" s="38" t="s">
        <v>139</v>
      </c>
      <c r="V13" s="38"/>
      <c r="W13" s="38"/>
      <c r="X13" s="38"/>
      <c r="Y13" s="38"/>
      <c r="Z13" s="67"/>
      <c r="AA13" s="67"/>
      <c r="AB13" s="64"/>
      <c r="AC13" s="68" t="s">
        <v>140</v>
      </c>
      <c r="AD13" s="111"/>
      <c r="AE13" s="111"/>
      <c r="AF13" s="111"/>
      <c r="AG13" s="111"/>
      <c r="AJ13" s="111"/>
      <c r="AK13" s="111"/>
      <c r="AL13" s="111"/>
      <c r="AO13" s="111"/>
      <c r="AP13" s="111"/>
      <c r="AQ13" s="111"/>
      <c r="AR13" s="111"/>
      <c r="AS13" s="111"/>
      <c r="AT13" s="63"/>
      <c r="AU13" s="63"/>
      <c r="AV13" s="63"/>
      <c r="AW13" s="38"/>
      <c r="AX13" s="68" t="s">
        <v>122</v>
      </c>
      <c r="AY13" s="68"/>
      <c r="AZ13" s="65"/>
      <c r="BA13" s="65"/>
      <c r="BB13" s="69"/>
      <c r="BC13" s="70"/>
      <c r="BD13" s="71"/>
      <c r="BE13" s="71"/>
    </row>
    <row r="14" spans="1:70" ht="7.15" customHeight="1">
      <c r="A14" s="78"/>
      <c r="B14" s="78"/>
      <c r="C14" s="78"/>
      <c r="D14" s="127"/>
      <c r="E14" s="127"/>
      <c r="F14" s="127"/>
      <c r="G14" s="38"/>
      <c r="H14" s="38"/>
      <c r="I14" s="38"/>
      <c r="J14" s="38"/>
      <c r="K14" s="38"/>
      <c r="L14" s="38"/>
      <c r="M14" s="38"/>
      <c r="N14" s="38"/>
      <c r="O14" s="38"/>
      <c r="P14" s="67"/>
      <c r="Q14" s="67"/>
      <c r="R14" s="64"/>
      <c r="S14" s="68"/>
      <c r="T14" s="365"/>
      <c r="U14" s="365"/>
      <c r="V14" s="365"/>
      <c r="W14" s="365"/>
      <c r="X14" s="365"/>
      <c r="Y14" s="365"/>
      <c r="Z14" s="365"/>
      <c r="AA14" s="365"/>
      <c r="AB14" s="365"/>
      <c r="AC14" s="365"/>
      <c r="AD14" s="365"/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65"/>
      <c r="AP14" s="365"/>
      <c r="AQ14" s="365"/>
      <c r="AR14" s="365"/>
      <c r="AS14" s="365"/>
      <c r="AT14" s="365"/>
      <c r="AU14" s="365"/>
      <c r="AV14" s="63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</row>
    <row r="15" spans="1:70" ht="14.45" customHeight="1">
      <c r="A15" s="78"/>
      <c r="B15" s="78"/>
      <c r="C15" s="78"/>
      <c r="D15" s="127"/>
      <c r="E15" s="127"/>
      <c r="F15" s="127"/>
      <c r="G15" s="38"/>
      <c r="H15" s="38"/>
      <c r="I15" s="38"/>
      <c r="J15" s="38"/>
      <c r="K15" s="38"/>
      <c r="L15" s="38"/>
      <c r="M15" s="38"/>
      <c r="N15" s="38"/>
      <c r="O15" s="38"/>
      <c r="P15" s="67"/>
      <c r="Q15" s="67"/>
      <c r="R15" s="64"/>
      <c r="S15" s="38"/>
      <c r="T15" s="38"/>
      <c r="U15" s="38"/>
      <c r="V15" s="260" t="s">
        <v>196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 s="38"/>
      <c r="AS15" s="38"/>
      <c r="AT15" s="38"/>
      <c r="AU15" s="38"/>
      <c r="AV15" s="38"/>
      <c r="AW15" s="63"/>
      <c r="AX15" s="366" t="s">
        <v>179</v>
      </c>
      <c r="AY15" s="366"/>
      <c r="AZ15" s="366"/>
      <c r="BA15" s="366"/>
      <c r="BB15" s="366"/>
      <c r="BC15" s="366"/>
      <c r="BD15" s="366"/>
      <c r="BE15" s="366"/>
      <c r="BF15" s="366"/>
      <c r="BG15" s="366"/>
      <c r="BH15" s="366"/>
      <c r="BI15" s="366"/>
      <c r="BJ15" s="366"/>
      <c r="BK15" s="366"/>
      <c r="BL15" s="366"/>
      <c r="BM15" s="71"/>
      <c r="BN15" s="71"/>
      <c r="BO15" s="71"/>
      <c r="BP15" s="71"/>
      <c r="BQ15" s="66"/>
    </row>
    <row r="16" spans="1:70" s="109" customFormat="1" ht="16.5" thickBot="1">
      <c r="A16" s="75"/>
      <c r="B16" s="75"/>
      <c r="C16" s="75"/>
      <c r="D16" s="357" t="s">
        <v>35</v>
      </c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7"/>
      <c r="AL16" s="357"/>
      <c r="AM16" s="357"/>
      <c r="AN16" s="357"/>
      <c r="AO16" s="357"/>
      <c r="AP16" s="357"/>
      <c r="AQ16" s="357"/>
      <c r="AR16" s="357"/>
      <c r="AS16" s="357"/>
      <c r="AT16" s="357"/>
      <c r="AU16" s="357"/>
      <c r="AV16" s="357"/>
      <c r="AW16" s="357"/>
      <c r="AX16" s="357"/>
      <c r="AY16" s="357"/>
      <c r="AZ16" s="357"/>
      <c r="BA16" s="357"/>
      <c r="BB16" s="357"/>
      <c r="BC16" s="357"/>
      <c r="BD16" s="357"/>
      <c r="BE16" s="357"/>
      <c r="BF16" s="357"/>
      <c r="BG16" s="357"/>
      <c r="BH16" s="357"/>
      <c r="BI16" s="357"/>
      <c r="BJ16" s="357"/>
      <c r="BK16" s="357"/>
      <c r="BL16" s="357"/>
      <c r="BM16" s="357"/>
      <c r="BN16" s="94"/>
      <c r="BO16" s="94"/>
      <c r="BP16" s="94"/>
      <c r="BQ16" s="94"/>
    </row>
    <row r="17" spans="1:69" ht="12.75" customHeight="1" thickBot="1">
      <c r="A17" s="78"/>
      <c r="B17" s="78"/>
      <c r="C17" s="78"/>
      <c r="D17" s="426"/>
      <c r="E17" s="427"/>
      <c r="F17" s="427"/>
      <c r="G17" s="427"/>
      <c r="H17" s="427"/>
      <c r="I17" s="428" t="s">
        <v>36</v>
      </c>
      <c r="J17" s="430" t="s">
        <v>0</v>
      </c>
      <c r="K17" s="376"/>
      <c r="L17" s="376"/>
      <c r="M17" s="377"/>
      <c r="N17" s="375" t="s">
        <v>1</v>
      </c>
      <c r="O17" s="376"/>
      <c r="P17" s="376"/>
      <c r="Q17" s="377"/>
      <c r="R17" s="375" t="s">
        <v>2</v>
      </c>
      <c r="S17" s="376"/>
      <c r="T17" s="376"/>
      <c r="U17" s="376"/>
      <c r="V17" s="377"/>
      <c r="W17" s="375" t="s">
        <v>3</v>
      </c>
      <c r="X17" s="376"/>
      <c r="Y17" s="376"/>
      <c r="Z17" s="377"/>
      <c r="AA17" s="375" t="s">
        <v>4</v>
      </c>
      <c r="AB17" s="376"/>
      <c r="AC17" s="376"/>
      <c r="AD17" s="376"/>
      <c r="AE17" s="377"/>
      <c r="AF17" s="375" t="s">
        <v>5</v>
      </c>
      <c r="AG17" s="376"/>
      <c r="AH17" s="376"/>
      <c r="AI17" s="377"/>
      <c r="AJ17" s="375" t="s">
        <v>6</v>
      </c>
      <c r="AK17" s="376"/>
      <c r="AL17" s="376"/>
      <c r="AM17" s="377"/>
      <c r="AN17" s="375" t="s">
        <v>7</v>
      </c>
      <c r="AO17" s="376"/>
      <c r="AP17" s="376"/>
      <c r="AQ17" s="377"/>
      <c r="AR17" s="375" t="s">
        <v>8</v>
      </c>
      <c r="AS17" s="376"/>
      <c r="AT17" s="376"/>
      <c r="AU17" s="376"/>
      <c r="AV17" s="377"/>
      <c r="AW17" s="375" t="s">
        <v>9</v>
      </c>
      <c r="AX17" s="376"/>
      <c r="AY17" s="376"/>
      <c r="AZ17" s="377"/>
      <c r="BA17" s="375" t="s">
        <v>10</v>
      </c>
      <c r="BB17" s="376"/>
      <c r="BC17" s="376"/>
      <c r="BD17" s="376"/>
      <c r="BE17" s="377"/>
      <c r="BF17" s="375" t="s">
        <v>11</v>
      </c>
      <c r="BG17" s="376"/>
      <c r="BH17" s="376"/>
      <c r="BI17" s="408"/>
      <c r="BJ17" s="409"/>
      <c r="BK17" s="374"/>
      <c r="BL17" s="374"/>
      <c r="BM17" s="374"/>
      <c r="BN17" s="374"/>
      <c r="BO17" s="374"/>
      <c r="BP17" s="402"/>
      <c r="BQ17" s="112"/>
    </row>
    <row r="18" spans="1:69" ht="9.75" customHeight="1" thickBot="1">
      <c r="A18" s="78"/>
      <c r="B18" s="78"/>
      <c r="C18" s="78"/>
      <c r="D18" s="426"/>
      <c r="E18" s="128"/>
      <c r="F18" s="128"/>
      <c r="G18" s="19"/>
      <c r="H18" s="19"/>
      <c r="I18" s="429"/>
      <c r="J18" s="90">
        <v>1</v>
      </c>
      <c r="K18" s="80">
        <v>2</v>
      </c>
      <c r="L18" s="81">
        <v>3</v>
      </c>
      <c r="M18" s="80">
        <v>4</v>
      </c>
      <c r="N18" s="81">
        <v>5</v>
      </c>
      <c r="O18" s="80">
        <v>6</v>
      </c>
      <c r="P18" s="81">
        <v>7</v>
      </c>
      <c r="Q18" s="80">
        <v>8</v>
      </c>
      <c r="R18" s="81">
        <v>9</v>
      </c>
      <c r="S18" s="79">
        <v>10</v>
      </c>
      <c r="T18" s="80">
        <v>11</v>
      </c>
      <c r="U18" s="81">
        <v>12</v>
      </c>
      <c r="V18" s="80">
        <v>13</v>
      </c>
      <c r="W18" s="81">
        <v>14</v>
      </c>
      <c r="X18" s="80">
        <v>15</v>
      </c>
      <c r="Y18" s="81">
        <v>16</v>
      </c>
      <c r="Z18" s="80">
        <v>17</v>
      </c>
      <c r="AA18" s="81">
        <v>18</v>
      </c>
      <c r="AB18" s="79">
        <v>19</v>
      </c>
      <c r="AC18" s="80">
        <v>20</v>
      </c>
      <c r="AD18" s="91" t="s">
        <v>82</v>
      </c>
      <c r="AE18" s="80">
        <v>22</v>
      </c>
      <c r="AF18" s="81">
        <v>23</v>
      </c>
      <c r="AG18" s="81">
        <v>24</v>
      </c>
      <c r="AH18" s="80">
        <v>25</v>
      </c>
      <c r="AI18" s="81">
        <v>26</v>
      </c>
      <c r="AJ18" s="79">
        <v>27</v>
      </c>
      <c r="AK18" s="80">
        <v>28</v>
      </c>
      <c r="AL18" s="81">
        <v>29</v>
      </c>
      <c r="AM18" s="80">
        <v>30</v>
      </c>
      <c r="AN18" s="81">
        <v>31</v>
      </c>
      <c r="AO18" s="80">
        <v>32</v>
      </c>
      <c r="AP18" s="81">
        <v>33</v>
      </c>
      <c r="AQ18" s="80">
        <v>34</v>
      </c>
      <c r="AR18" s="81">
        <v>35</v>
      </c>
      <c r="AS18" s="79">
        <v>36</v>
      </c>
      <c r="AT18" s="80">
        <v>37</v>
      </c>
      <c r="AU18" s="81">
        <v>38</v>
      </c>
      <c r="AV18" s="80">
        <v>39</v>
      </c>
      <c r="AW18" s="81">
        <v>40</v>
      </c>
      <c r="AX18" s="79">
        <v>41</v>
      </c>
      <c r="AY18" s="79">
        <v>42</v>
      </c>
      <c r="AZ18" s="80">
        <v>43</v>
      </c>
      <c r="BA18" s="81">
        <v>44</v>
      </c>
      <c r="BB18" s="80">
        <v>45</v>
      </c>
      <c r="BC18" s="81">
        <v>46</v>
      </c>
      <c r="BD18" s="80">
        <v>47</v>
      </c>
      <c r="BE18" s="81">
        <v>48</v>
      </c>
      <c r="BF18" s="79">
        <v>49</v>
      </c>
      <c r="BG18" s="80">
        <v>50</v>
      </c>
      <c r="BH18" s="81">
        <v>51</v>
      </c>
      <c r="BI18" s="80">
        <v>52</v>
      </c>
      <c r="BJ18" s="409"/>
      <c r="BK18" s="374"/>
      <c r="BL18" s="374"/>
      <c r="BM18" s="374"/>
      <c r="BN18" s="374"/>
      <c r="BO18" s="374"/>
      <c r="BP18" s="402"/>
      <c r="BQ18" s="112"/>
    </row>
    <row r="19" spans="1:69" ht="9" customHeight="1">
      <c r="A19" s="78"/>
      <c r="B19" s="78"/>
      <c r="C19" s="78"/>
      <c r="D19" s="128"/>
      <c r="E19" s="27"/>
      <c r="F19" s="27"/>
      <c r="G19" s="27"/>
      <c r="H19" s="27"/>
      <c r="I19" s="82">
        <v>1</v>
      </c>
      <c r="J19" s="84"/>
      <c r="K19" s="85"/>
      <c r="L19" s="85"/>
      <c r="M19" s="85"/>
      <c r="N19" s="85"/>
      <c r="O19" s="85"/>
      <c r="P19" s="39" t="s">
        <v>83</v>
      </c>
      <c r="Q19" s="85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 t="s">
        <v>83</v>
      </c>
      <c r="AF19" s="39" t="s">
        <v>83</v>
      </c>
      <c r="AG19" s="39"/>
      <c r="AH19" s="39"/>
      <c r="AI19" s="39" t="s">
        <v>126</v>
      </c>
      <c r="AJ19" s="39"/>
      <c r="AK19" s="39"/>
      <c r="AL19" s="39"/>
      <c r="AM19" s="40" t="s">
        <v>126</v>
      </c>
      <c r="AN19" s="39"/>
      <c r="AO19" s="39"/>
      <c r="AP19" s="39" t="s">
        <v>83</v>
      </c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86"/>
      <c r="BJ19" s="45"/>
      <c r="BK19" s="46"/>
      <c r="BL19" s="46"/>
      <c r="BM19" s="46"/>
      <c r="BN19" s="46"/>
      <c r="BO19" s="46"/>
      <c r="BP19" s="46"/>
      <c r="BQ19" s="112"/>
    </row>
    <row r="20" spans="1:69" ht="9" customHeight="1">
      <c r="A20" s="78"/>
      <c r="B20" s="78"/>
      <c r="C20" s="78"/>
      <c r="D20" s="128"/>
      <c r="E20" s="27"/>
      <c r="F20" s="27"/>
      <c r="G20" s="27"/>
      <c r="H20" s="27"/>
      <c r="I20" s="83">
        <v>2</v>
      </c>
      <c r="J20" s="87"/>
      <c r="K20" s="88"/>
      <c r="L20" s="88"/>
      <c r="M20" s="88"/>
      <c r="N20" s="88"/>
      <c r="O20" s="88"/>
      <c r="P20" s="40" t="s">
        <v>83</v>
      </c>
      <c r="Q20" s="88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 t="s">
        <v>83</v>
      </c>
      <c r="AF20" s="40" t="s">
        <v>83</v>
      </c>
      <c r="AG20" s="40"/>
      <c r="AH20" s="40"/>
      <c r="AI20" s="40"/>
      <c r="AJ20" s="40"/>
      <c r="AK20" s="40"/>
      <c r="AL20" s="40"/>
      <c r="AM20" s="40" t="s">
        <v>126</v>
      </c>
      <c r="AN20" s="40" t="s">
        <v>126</v>
      </c>
      <c r="AO20" s="40" t="s">
        <v>126</v>
      </c>
      <c r="AP20" s="40" t="s">
        <v>83</v>
      </c>
      <c r="AQ20" s="40"/>
      <c r="AR20" s="40"/>
      <c r="AS20" s="40"/>
      <c r="AT20" s="40"/>
      <c r="AU20" s="154"/>
      <c r="AV20" s="95"/>
      <c r="AW20" s="102"/>
      <c r="AX20" s="102"/>
      <c r="AY20" s="102"/>
      <c r="AZ20" s="102"/>
      <c r="BA20" s="40"/>
      <c r="BB20" s="40"/>
      <c r="BC20" s="40"/>
      <c r="BD20" s="40"/>
      <c r="BE20" s="40"/>
      <c r="BF20" s="40"/>
      <c r="BG20" s="40"/>
      <c r="BH20" s="40"/>
      <c r="BI20" s="89"/>
      <c r="BJ20" s="45"/>
      <c r="BK20" s="46"/>
      <c r="BL20" s="46"/>
      <c r="BM20" s="46"/>
      <c r="BN20" s="46"/>
      <c r="BO20" s="46"/>
      <c r="BP20" s="46"/>
      <c r="BQ20" s="112"/>
    </row>
    <row r="21" spans="1:69" ht="9" customHeight="1">
      <c r="A21" s="78"/>
      <c r="B21" s="78"/>
      <c r="C21" s="78"/>
      <c r="D21" s="128"/>
      <c r="E21" s="27"/>
      <c r="F21" s="27"/>
      <c r="G21" s="27"/>
      <c r="H21" s="27"/>
      <c r="I21" s="83">
        <v>3</v>
      </c>
      <c r="J21" s="87"/>
      <c r="K21" s="88"/>
      <c r="L21" s="88"/>
      <c r="M21" s="88" t="s">
        <v>126</v>
      </c>
      <c r="N21" s="88" t="s">
        <v>126</v>
      </c>
      <c r="O21" s="88" t="s">
        <v>126</v>
      </c>
      <c r="P21" s="40" t="s">
        <v>83</v>
      </c>
      <c r="Q21" s="88"/>
      <c r="R21" s="40"/>
      <c r="S21" s="40"/>
      <c r="T21" s="40"/>
      <c r="U21" s="40"/>
      <c r="V21" s="40"/>
      <c r="W21" s="40"/>
      <c r="X21" s="155"/>
      <c r="Y21" s="40"/>
      <c r="Z21" s="40"/>
      <c r="AA21" s="104"/>
      <c r="AB21" s="104"/>
      <c r="AC21" s="104"/>
      <c r="AD21" s="104"/>
      <c r="AE21" s="40" t="s">
        <v>83</v>
      </c>
      <c r="AF21" s="40" t="s">
        <v>83</v>
      </c>
      <c r="AG21" s="40" t="s">
        <v>38</v>
      </c>
      <c r="AH21" s="40" t="s">
        <v>38</v>
      </c>
      <c r="AI21" s="40" t="s">
        <v>38</v>
      </c>
      <c r="AJ21" s="40" t="s">
        <v>38</v>
      </c>
      <c r="AK21" s="40" t="s">
        <v>38</v>
      </c>
      <c r="AL21" s="40" t="s">
        <v>38</v>
      </c>
      <c r="AM21" s="40"/>
      <c r="AN21" s="40"/>
      <c r="AO21" s="40"/>
      <c r="AP21" s="40" t="s">
        <v>83</v>
      </c>
      <c r="AQ21" s="40"/>
      <c r="AR21" s="40"/>
      <c r="AS21" s="40"/>
      <c r="AT21" s="40"/>
      <c r="AU21" s="40"/>
      <c r="AV21" s="40"/>
      <c r="AW21" s="40"/>
      <c r="AX21" s="40"/>
      <c r="AY21" s="102"/>
      <c r="AZ21" s="102"/>
      <c r="BA21" s="40"/>
      <c r="BB21" s="40"/>
      <c r="BC21" s="40"/>
      <c r="BD21" s="40"/>
      <c r="BE21" s="40"/>
      <c r="BF21" s="40"/>
      <c r="BG21" s="40"/>
      <c r="BH21" s="40"/>
      <c r="BI21" s="89"/>
      <c r="BJ21" s="45"/>
      <c r="BK21" s="46"/>
      <c r="BL21" s="46"/>
      <c r="BM21" s="46"/>
      <c r="BN21" s="46"/>
      <c r="BO21" s="46"/>
      <c r="BP21" s="46"/>
      <c r="BQ21" s="112"/>
    </row>
    <row r="22" spans="1:69" ht="10.5" customHeight="1" thickBot="1">
      <c r="A22" s="78"/>
      <c r="B22" s="78"/>
      <c r="C22" s="78"/>
      <c r="D22" s="128"/>
      <c r="E22" s="27"/>
      <c r="F22" s="27"/>
      <c r="G22" s="27"/>
      <c r="H22" s="27"/>
      <c r="I22" s="99">
        <v>4</v>
      </c>
      <c r="J22" s="96"/>
      <c r="K22" s="97"/>
      <c r="L22" s="97"/>
      <c r="M22" s="97"/>
      <c r="N22" s="97"/>
      <c r="O22" s="97"/>
      <c r="P22" s="53" t="s">
        <v>83</v>
      </c>
      <c r="Q22" s="52"/>
      <c r="R22" s="53" t="s">
        <v>38</v>
      </c>
      <c r="S22" s="53" t="s">
        <v>38</v>
      </c>
      <c r="T22" s="53" t="s">
        <v>38</v>
      </c>
      <c r="U22" s="53" t="s">
        <v>38</v>
      </c>
      <c r="V22" s="53" t="s">
        <v>38</v>
      </c>
      <c r="W22" s="53" t="s">
        <v>38</v>
      </c>
      <c r="X22" s="53"/>
      <c r="Y22" s="53"/>
      <c r="Z22" s="53"/>
      <c r="AA22" s="53"/>
      <c r="AB22" s="53"/>
      <c r="AC22" s="53"/>
      <c r="AD22" s="53"/>
      <c r="AE22" s="53" t="s">
        <v>83</v>
      </c>
      <c r="AF22" s="53" t="s">
        <v>83</v>
      </c>
      <c r="AG22" s="53"/>
      <c r="AH22" s="53"/>
      <c r="AI22" s="53"/>
      <c r="AJ22" s="53"/>
      <c r="AK22" s="53"/>
      <c r="AL22" s="53"/>
      <c r="AM22" s="53"/>
      <c r="AN22" s="53"/>
      <c r="AO22" s="53"/>
      <c r="AP22" s="53" t="s">
        <v>83</v>
      </c>
      <c r="AQ22" s="53"/>
      <c r="AR22" s="53"/>
      <c r="AS22" s="53"/>
      <c r="AT22" s="53"/>
      <c r="AU22" s="53"/>
      <c r="AV22" s="53"/>
      <c r="AW22" s="53" t="s">
        <v>41</v>
      </c>
      <c r="AX22" s="53" t="s">
        <v>41</v>
      </c>
      <c r="AY22" s="53"/>
      <c r="AZ22" s="53"/>
      <c r="BA22" s="103"/>
      <c r="BB22" s="103"/>
      <c r="BC22" s="103"/>
      <c r="BD22" s="103"/>
      <c r="BE22" s="103"/>
      <c r="BF22" s="103"/>
      <c r="BG22" s="103"/>
      <c r="BH22" s="103"/>
      <c r="BI22" s="105"/>
      <c r="BJ22" s="98"/>
      <c r="BK22" s="46"/>
      <c r="BL22" s="46"/>
      <c r="BM22" s="46"/>
      <c r="BN22" s="47"/>
      <c r="BO22" s="46"/>
      <c r="BP22" s="46"/>
      <c r="BQ22" s="112"/>
    </row>
    <row r="23" spans="1:69" ht="13.5" hidden="1" customHeight="1" thickBot="1">
      <c r="D23" s="12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 t="s">
        <v>18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7"/>
      <c r="BK23" s="48"/>
      <c r="BL23" s="49"/>
      <c r="BM23" s="49"/>
      <c r="BN23" s="49"/>
      <c r="BO23" s="49"/>
      <c r="BP23" s="49"/>
      <c r="BQ23" s="49"/>
    </row>
    <row r="24" spans="1:69" ht="13.5" hidden="1" customHeight="1">
      <c r="D24" s="13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 t="s">
        <v>18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44"/>
      <c r="BK24" s="48"/>
      <c r="BL24" s="49"/>
      <c r="BM24" s="49"/>
      <c r="BN24" s="49"/>
      <c r="BO24" s="49"/>
      <c r="BP24" s="49"/>
      <c r="BQ24" s="74"/>
    </row>
    <row r="25" spans="1:69" ht="6.75" customHeight="1">
      <c r="D25" s="131"/>
      <c r="E25" s="131"/>
      <c r="F25" s="131"/>
      <c r="G25" s="51"/>
      <c r="H25" s="51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3"/>
      <c r="AK25" s="403"/>
      <c r="AL25" s="403"/>
      <c r="AM25" s="403"/>
      <c r="AN25" s="403"/>
      <c r="AO25" s="403"/>
      <c r="AP25" s="403"/>
      <c r="AQ25" s="403"/>
      <c r="AR25" s="403"/>
      <c r="AS25" s="403"/>
      <c r="AT25" s="403"/>
      <c r="AU25" s="403"/>
      <c r="AV25" s="403"/>
      <c r="AW25" s="403"/>
      <c r="AX25" s="403"/>
      <c r="AY25" s="403"/>
      <c r="AZ25" s="403"/>
      <c r="BA25" s="403"/>
      <c r="BB25" s="403"/>
      <c r="BC25" s="403"/>
      <c r="BD25" s="403"/>
      <c r="BE25" s="403"/>
      <c r="BF25" s="403"/>
      <c r="BG25" s="403"/>
      <c r="BH25" s="403"/>
      <c r="BI25" s="403"/>
      <c r="BJ25" s="403"/>
      <c r="BK25" s="50"/>
      <c r="BL25" s="50"/>
      <c r="BM25" s="50"/>
      <c r="BN25" s="50"/>
      <c r="BO25" s="50"/>
      <c r="BP25" s="50"/>
      <c r="BQ25" s="50"/>
    </row>
    <row r="26" spans="1:69" hidden="1">
      <c r="D26" s="404"/>
      <c r="E26" s="405"/>
      <c r="F26" s="405"/>
      <c r="G26" s="405"/>
      <c r="H26" s="405"/>
      <c r="I26" s="405"/>
      <c r="J26" s="405"/>
      <c r="K26" s="16"/>
      <c r="L26" s="8"/>
      <c r="M26" s="54"/>
      <c r="N26" s="16"/>
      <c r="O26" s="16"/>
      <c r="P26" s="11"/>
      <c r="Q26" s="11"/>
      <c r="R26" s="11"/>
      <c r="S26" s="10"/>
      <c r="T26" s="54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0"/>
      <c r="AF26" s="54"/>
      <c r="AG26" s="16"/>
      <c r="AH26" s="16"/>
      <c r="AI26" s="16"/>
      <c r="AJ26" s="16"/>
      <c r="AK26" s="16"/>
      <c r="AL26" s="10"/>
      <c r="AM26" s="54"/>
      <c r="AN26" s="16"/>
      <c r="AO26" s="16"/>
      <c r="AP26" s="16"/>
      <c r="AQ26" s="16"/>
      <c r="AR26" s="16"/>
      <c r="AS26" s="18"/>
      <c r="AT26" s="54"/>
      <c r="AU26" s="20"/>
      <c r="AV26" s="20"/>
      <c r="AW26" s="20"/>
      <c r="AX26" s="20"/>
      <c r="AY26" s="16"/>
      <c r="AZ26" s="16"/>
      <c r="BA26" s="16"/>
      <c r="BB26" s="55"/>
      <c r="BC26" s="54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1:69" ht="10.5" customHeight="1">
      <c r="D27" s="150" t="s">
        <v>16</v>
      </c>
      <c r="E27" s="150"/>
      <c r="F27" s="150"/>
      <c r="G27" s="150"/>
      <c r="H27" s="150"/>
      <c r="I27" s="8"/>
      <c r="J27" s="54" t="s">
        <v>17</v>
      </c>
      <c r="K27" s="16" t="s">
        <v>14</v>
      </c>
      <c r="L27" s="16"/>
      <c r="M27" s="16"/>
      <c r="N27" s="16"/>
      <c r="O27" s="16"/>
      <c r="P27" s="16"/>
      <c r="Q27" s="16"/>
      <c r="R27" s="16"/>
      <c r="S27" s="10" t="s">
        <v>37</v>
      </c>
      <c r="T27" s="54" t="s">
        <v>17</v>
      </c>
      <c r="U27" s="16" t="s">
        <v>15</v>
      </c>
      <c r="V27" s="16"/>
      <c r="W27" s="16"/>
      <c r="X27" s="16"/>
      <c r="Y27" s="16"/>
      <c r="Z27" s="16"/>
      <c r="AA27" s="54"/>
      <c r="AB27" s="10" t="s">
        <v>38</v>
      </c>
      <c r="AC27" s="54" t="s">
        <v>17</v>
      </c>
      <c r="AD27" s="16" t="s">
        <v>124</v>
      </c>
      <c r="AE27" s="16"/>
      <c r="AF27" s="16"/>
      <c r="AI27" s="16"/>
      <c r="AJ27" s="16"/>
      <c r="AN27" s="10" t="s">
        <v>126</v>
      </c>
      <c r="AO27" s="54" t="s">
        <v>17</v>
      </c>
      <c r="AP27" s="406" t="s">
        <v>125</v>
      </c>
      <c r="AQ27" s="406"/>
      <c r="AR27" s="406"/>
      <c r="AS27" s="406"/>
      <c r="AT27" s="406"/>
      <c r="AU27" s="406"/>
      <c r="AV27" s="16"/>
      <c r="AW27" s="10" t="s">
        <v>40</v>
      </c>
      <c r="AX27" s="54" t="s">
        <v>17</v>
      </c>
      <c r="AY27" s="16" t="s">
        <v>12</v>
      </c>
      <c r="AZ27" s="16"/>
      <c r="BA27" s="16"/>
      <c r="BB27" s="18" t="s">
        <v>41</v>
      </c>
      <c r="BC27" s="54" t="s">
        <v>17</v>
      </c>
      <c r="BD27" s="20" t="s">
        <v>67</v>
      </c>
      <c r="BE27" s="20"/>
      <c r="BF27" s="20"/>
      <c r="BG27" s="20"/>
      <c r="BH27" s="16"/>
      <c r="BI27" s="16"/>
      <c r="BJ27" s="56"/>
      <c r="BK27" s="11"/>
      <c r="BL27" s="20"/>
      <c r="BM27" s="20"/>
      <c r="BN27" s="20"/>
      <c r="BO27" s="20"/>
      <c r="BP27" s="20"/>
      <c r="BQ27" s="20"/>
    </row>
    <row r="28" spans="1:69" ht="8.25" customHeight="1">
      <c r="D28" s="132"/>
      <c r="E28" s="132"/>
      <c r="F28" s="132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406"/>
      <c r="AQ28" s="406"/>
      <c r="AR28" s="406"/>
      <c r="AS28" s="406"/>
      <c r="AT28" s="406"/>
      <c r="AU28" s="406"/>
      <c r="AV28" s="20"/>
      <c r="AW28" s="20"/>
      <c r="AX28" s="20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</row>
    <row r="29" spans="1:69" s="4" customFormat="1" ht="11.25" customHeight="1">
      <c r="A29" s="100"/>
      <c r="B29" s="100"/>
      <c r="C29" s="100"/>
      <c r="D29" s="274"/>
      <c r="E29" s="2"/>
      <c r="F29" s="2"/>
      <c r="G29" s="2"/>
      <c r="H29" s="2"/>
      <c r="I29" s="2"/>
      <c r="J29" s="2"/>
      <c r="K29" s="2"/>
      <c r="L29" s="2"/>
      <c r="M29" s="2" t="s">
        <v>176</v>
      </c>
      <c r="N29" s="2"/>
      <c r="O29" s="2"/>
      <c r="P29" s="2"/>
      <c r="Q29" s="2"/>
      <c r="R29" s="2"/>
      <c r="S29" s="2"/>
      <c r="T29" s="2"/>
      <c r="U29" s="2"/>
      <c r="V29" s="38"/>
      <c r="W29" s="38"/>
      <c r="X29" s="38"/>
      <c r="Y29" s="38"/>
      <c r="Z29" s="2"/>
      <c r="AA29" s="2"/>
      <c r="AB29" s="2"/>
      <c r="AC29" s="2" t="s">
        <v>177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69" ht="3.75" customHeight="1" thickBot="1">
      <c r="A30" s="78"/>
      <c r="B30" s="78"/>
      <c r="C30" s="78"/>
      <c r="D30" s="27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20"/>
      <c r="W30" s="20"/>
      <c r="X30" s="20"/>
      <c r="Y30" s="20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BB30" s="108"/>
      <c r="BC30" s="108"/>
      <c r="BD30" s="108"/>
      <c r="BE30" s="108"/>
      <c r="BF30" s="108"/>
    </row>
    <row r="31" spans="1:69" ht="39.75" customHeight="1" thickBot="1">
      <c r="A31" s="78"/>
      <c r="B31" s="78"/>
      <c r="C31" s="78"/>
      <c r="D31" s="31"/>
      <c r="E31" s="31"/>
      <c r="F31" s="420" t="s">
        <v>28</v>
      </c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1" t="s">
        <v>29</v>
      </c>
      <c r="V31" s="421"/>
      <c r="W31" s="421" t="s">
        <v>50</v>
      </c>
      <c r="X31" s="421"/>
      <c r="Y31" s="28"/>
      <c r="Z31" s="422" t="s">
        <v>53</v>
      </c>
      <c r="AA31" s="423"/>
      <c r="AB31" s="423"/>
      <c r="AC31" s="423"/>
      <c r="AD31" s="423"/>
      <c r="AE31" s="423"/>
      <c r="AF31" s="423"/>
      <c r="AG31" s="423"/>
      <c r="AH31" s="423"/>
      <c r="AI31" s="424"/>
      <c r="AJ31" s="422" t="s">
        <v>54</v>
      </c>
      <c r="AK31" s="423"/>
      <c r="AL31" s="423"/>
      <c r="AM31" s="423"/>
      <c r="AN31" s="423"/>
      <c r="AO31" s="423"/>
      <c r="AP31" s="424"/>
      <c r="AQ31" s="425" t="s">
        <v>29</v>
      </c>
      <c r="AR31" s="425"/>
      <c r="BB31" s="108"/>
      <c r="BC31" s="108"/>
      <c r="BD31" s="108"/>
      <c r="BE31" s="108"/>
      <c r="BF31" s="108"/>
    </row>
    <row r="32" spans="1:69" ht="10.5" customHeight="1">
      <c r="A32" s="78"/>
      <c r="B32" s="78"/>
      <c r="C32" s="78"/>
      <c r="D32" s="31"/>
      <c r="E32" s="31"/>
      <c r="F32" s="438" t="s">
        <v>51</v>
      </c>
      <c r="G32" s="439"/>
      <c r="H32" s="439"/>
      <c r="I32" s="4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40"/>
      <c r="U32" s="441"/>
      <c r="V32" s="441"/>
      <c r="W32" s="438"/>
      <c r="X32" s="440"/>
      <c r="Y32" s="28"/>
      <c r="Z32" s="442" t="s">
        <v>148</v>
      </c>
      <c r="AA32" s="443"/>
      <c r="AB32" s="443"/>
      <c r="AC32" s="443"/>
      <c r="AD32" s="443"/>
      <c r="AE32" s="443"/>
      <c r="AF32" s="443"/>
      <c r="AG32" s="443"/>
      <c r="AH32" s="443"/>
      <c r="AI32" s="443"/>
      <c r="AJ32" s="442" t="s">
        <v>81</v>
      </c>
      <c r="AK32" s="443"/>
      <c r="AL32" s="443"/>
      <c r="AM32" s="443"/>
      <c r="AN32" s="443"/>
      <c r="AO32" s="443"/>
      <c r="AP32" s="448"/>
      <c r="AQ32" s="442">
        <v>8</v>
      </c>
      <c r="AR32" s="448"/>
      <c r="BB32" s="108"/>
      <c r="BC32" s="108"/>
      <c r="BD32" s="108"/>
      <c r="BE32" s="108"/>
      <c r="BF32" s="108"/>
    </row>
    <row r="33" spans="1:70" ht="11.25" customHeight="1">
      <c r="A33" s="78"/>
      <c r="B33" s="78"/>
      <c r="C33" s="78"/>
      <c r="D33" s="43"/>
      <c r="E33" s="42"/>
      <c r="F33" s="455" t="s">
        <v>80</v>
      </c>
      <c r="G33" s="456"/>
      <c r="H33" s="456"/>
      <c r="I33" s="456"/>
      <c r="J33" s="456"/>
      <c r="K33" s="456"/>
      <c r="L33" s="456"/>
      <c r="M33" s="456"/>
      <c r="N33" s="456"/>
      <c r="O33" s="456"/>
      <c r="P33" s="456"/>
      <c r="Q33" s="456"/>
      <c r="R33" s="456"/>
      <c r="S33" s="456"/>
      <c r="T33" s="457"/>
      <c r="U33" s="458">
        <v>2</v>
      </c>
      <c r="V33" s="458"/>
      <c r="W33" s="459">
        <v>2</v>
      </c>
      <c r="X33" s="460"/>
      <c r="Y33" s="57"/>
      <c r="Z33" s="444"/>
      <c r="AA33" s="445"/>
      <c r="AB33" s="445"/>
      <c r="AC33" s="445"/>
      <c r="AD33" s="445"/>
      <c r="AE33" s="445"/>
      <c r="AF33" s="445"/>
      <c r="AG33" s="445"/>
      <c r="AH33" s="445"/>
      <c r="AI33" s="445"/>
      <c r="AJ33" s="444"/>
      <c r="AK33" s="445"/>
      <c r="AL33" s="445"/>
      <c r="AM33" s="445"/>
      <c r="AN33" s="445"/>
      <c r="AO33" s="445"/>
      <c r="AP33" s="449"/>
      <c r="AQ33" s="444"/>
      <c r="AR33" s="449"/>
      <c r="BB33" s="108"/>
      <c r="BC33" s="108"/>
      <c r="BD33" s="108"/>
      <c r="BE33" s="108"/>
      <c r="BF33" s="108"/>
    </row>
    <row r="34" spans="1:70" ht="10.5" customHeight="1">
      <c r="A34" s="78"/>
      <c r="B34" s="78"/>
      <c r="C34" s="78"/>
      <c r="D34" s="43"/>
      <c r="E34" s="43"/>
      <c r="F34" s="461" t="s">
        <v>52</v>
      </c>
      <c r="G34" s="462"/>
      <c r="H34" s="462"/>
      <c r="I34" s="462"/>
      <c r="J34" s="462"/>
      <c r="K34" s="462"/>
      <c r="L34" s="462"/>
      <c r="M34" s="462"/>
      <c r="N34" s="462"/>
      <c r="O34" s="462"/>
      <c r="P34" s="462"/>
      <c r="Q34" s="462"/>
      <c r="R34" s="462"/>
      <c r="S34" s="462"/>
      <c r="T34" s="463"/>
      <c r="U34" s="459"/>
      <c r="V34" s="464"/>
      <c r="W34" s="459"/>
      <c r="X34" s="464"/>
      <c r="Y34" s="58"/>
      <c r="Z34" s="444"/>
      <c r="AA34" s="445"/>
      <c r="AB34" s="445"/>
      <c r="AC34" s="445"/>
      <c r="AD34" s="445"/>
      <c r="AE34" s="445"/>
      <c r="AF34" s="445"/>
      <c r="AG34" s="445"/>
      <c r="AH34" s="445"/>
      <c r="AI34" s="445"/>
      <c r="AJ34" s="444"/>
      <c r="AK34" s="445"/>
      <c r="AL34" s="445"/>
      <c r="AM34" s="445"/>
      <c r="AN34" s="445"/>
      <c r="AO34" s="445"/>
      <c r="AP34" s="449"/>
      <c r="AQ34" s="444"/>
      <c r="AR34" s="449"/>
      <c r="AS34" s="178"/>
      <c r="BB34" s="108"/>
      <c r="BC34" s="108"/>
      <c r="BD34" s="108"/>
      <c r="BE34" s="108"/>
      <c r="BF34" s="108"/>
    </row>
    <row r="35" spans="1:70" ht="10.5" customHeight="1" thickBot="1">
      <c r="A35" s="78"/>
      <c r="B35" s="78"/>
      <c r="C35" s="78"/>
      <c r="D35" s="43"/>
      <c r="E35" s="43"/>
      <c r="F35" s="469" t="s">
        <v>86</v>
      </c>
      <c r="G35" s="470"/>
      <c r="H35" s="470"/>
      <c r="I35" s="470"/>
      <c r="J35" s="470"/>
      <c r="K35" s="470"/>
      <c r="L35" s="470"/>
      <c r="M35" s="470"/>
      <c r="N35" s="470"/>
      <c r="O35" s="470"/>
      <c r="P35" s="470"/>
      <c r="Q35" s="470"/>
      <c r="R35" s="470"/>
      <c r="S35" s="470"/>
      <c r="T35" s="471"/>
      <c r="U35" s="459">
        <v>4</v>
      </c>
      <c r="V35" s="464"/>
      <c r="W35" s="459">
        <v>3</v>
      </c>
      <c r="X35" s="464"/>
      <c r="Y35" s="58"/>
      <c r="Z35" s="446"/>
      <c r="AA35" s="447"/>
      <c r="AB35" s="447"/>
      <c r="AC35" s="447"/>
      <c r="AD35" s="447"/>
      <c r="AE35" s="447"/>
      <c r="AF35" s="447"/>
      <c r="AG35" s="447"/>
      <c r="AH35" s="447"/>
      <c r="AI35" s="447"/>
      <c r="AJ35" s="446"/>
      <c r="AK35" s="447"/>
      <c r="AL35" s="447"/>
      <c r="AM35" s="447"/>
      <c r="AN35" s="447"/>
      <c r="AO35" s="447"/>
      <c r="AP35" s="450"/>
      <c r="AQ35" s="446"/>
      <c r="AR35" s="450"/>
      <c r="AS35" s="178"/>
      <c r="BB35" s="108"/>
      <c r="BC35" s="108"/>
      <c r="BD35" s="108"/>
      <c r="BE35" s="108"/>
      <c r="BF35" s="108"/>
    </row>
    <row r="36" spans="1:70" ht="10.5" customHeight="1">
      <c r="A36" s="78"/>
      <c r="B36" s="78"/>
      <c r="C36" s="78"/>
      <c r="D36" s="43"/>
      <c r="E36" s="43"/>
      <c r="F36" s="469" t="s">
        <v>87</v>
      </c>
      <c r="G36" s="470"/>
      <c r="H36" s="470"/>
      <c r="I36" s="470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1"/>
      <c r="U36" s="459">
        <v>5</v>
      </c>
      <c r="V36" s="464"/>
      <c r="W36" s="459">
        <v>3</v>
      </c>
      <c r="X36" s="464"/>
      <c r="Y36" s="58"/>
      <c r="Z36" s="157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78"/>
      <c r="BB36" s="108"/>
      <c r="BC36" s="108"/>
      <c r="BD36" s="108"/>
      <c r="BE36" s="108"/>
      <c r="BF36" s="108"/>
    </row>
    <row r="37" spans="1:70" ht="10.5" customHeight="1" thickBot="1">
      <c r="A37" s="78"/>
      <c r="B37" s="78"/>
      <c r="C37" s="78"/>
      <c r="D37" s="32"/>
      <c r="E37" s="32"/>
      <c r="F37" s="478" t="s">
        <v>88</v>
      </c>
      <c r="G37" s="479"/>
      <c r="H37" s="479"/>
      <c r="I37" s="479"/>
      <c r="J37" s="479"/>
      <c r="K37" s="479"/>
      <c r="L37" s="479"/>
      <c r="M37" s="479"/>
      <c r="N37" s="479"/>
      <c r="O37" s="479"/>
      <c r="P37" s="479"/>
      <c r="Q37" s="479"/>
      <c r="R37" s="479"/>
      <c r="S37" s="479"/>
      <c r="T37" s="480"/>
      <c r="U37" s="458">
        <v>6</v>
      </c>
      <c r="V37" s="458"/>
      <c r="W37" s="458">
        <v>6</v>
      </c>
      <c r="X37" s="458"/>
      <c r="Y37" s="58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6"/>
      <c r="AK37" s="156"/>
      <c r="AL37" s="156"/>
      <c r="AM37" s="156"/>
      <c r="AN37" s="156"/>
      <c r="AO37" s="156"/>
      <c r="AP37" s="156"/>
      <c r="AQ37" s="156"/>
      <c r="AR37" s="156"/>
      <c r="AS37" s="178"/>
      <c r="BB37" s="108"/>
      <c r="BC37" s="108"/>
      <c r="BD37" s="108"/>
      <c r="BE37" s="108"/>
      <c r="BF37" s="108"/>
    </row>
    <row r="38" spans="1:70" ht="9.75" hidden="1" customHeight="1">
      <c r="A38" s="78"/>
      <c r="B38" s="78"/>
      <c r="C38" s="78"/>
      <c r="D38" s="32"/>
      <c r="E38" s="32"/>
      <c r="F38" s="469"/>
      <c r="G38" s="470"/>
      <c r="H38" s="470"/>
      <c r="I38" s="470"/>
      <c r="J38" s="470"/>
      <c r="K38" s="470"/>
      <c r="L38" s="470"/>
      <c r="M38" s="470"/>
      <c r="N38" s="470"/>
      <c r="O38" s="470"/>
      <c r="P38" s="470"/>
      <c r="Q38" s="470"/>
      <c r="R38" s="470"/>
      <c r="S38" s="470"/>
      <c r="T38" s="471"/>
      <c r="U38" s="458"/>
      <c r="V38" s="458"/>
      <c r="W38" s="458"/>
      <c r="X38" s="458"/>
      <c r="Y38" s="58"/>
      <c r="Z38" s="59"/>
      <c r="AA38" s="59"/>
      <c r="AB38" s="59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41"/>
      <c r="AS38" s="178"/>
      <c r="BB38" s="108"/>
      <c r="BC38" s="108"/>
      <c r="BD38" s="108"/>
      <c r="BE38" s="108"/>
      <c r="BF38" s="108"/>
    </row>
    <row r="39" spans="1:70" ht="12.75" customHeight="1" thickBot="1">
      <c r="A39" s="78"/>
      <c r="B39" s="78"/>
      <c r="C39" s="78"/>
      <c r="D39" s="32"/>
      <c r="E39" s="32"/>
      <c r="F39" s="478" t="s">
        <v>107</v>
      </c>
      <c r="G39" s="479"/>
      <c r="H39" s="479"/>
      <c r="I39" s="479"/>
      <c r="J39" s="479"/>
      <c r="K39" s="479"/>
      <c r="L39" s="479"/>
      <c r="M39" s="479"/>
      <c r="N39" s="479"/>
      <c r="O39" s="479"/>
      <c r="P39" s="479"/>
      <c r="Q39" s="479"/>
      <c r="R39" s="479"/>
      <c r="S39" s="479"/>
      <c r="T39" s="480"/>
      <c r="U39" s="481">
        <v>7</v>
      </c>
      <c r="V39" s="481"/>
      <c r="W39" s="481">
        <v>6</v>
      </c>
      <c r="X39" s="481"/>
      <c r="Y39" s="58"/>
      <c r="Z39" s="59"/>
      <c r="AA39" s="59"/>
      <c r="AB39" s="59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179"/>
      <c r="BB39" s="108"/>
      <c r="BC39" s="108"/>
      <c r="BD39" s="108"/>
      <c r="BE39" s="108"/>
      <c r="BF39" s="108"/>
    </row>
    <row r="40" spans="1:70" ht="6.75" customHeight="1"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179"/>
      <c r="BB40" s="108"/>
      <c r="BC40" s="108"/>
      <c r="BD40" s="108"/>
      <c r="BE40" s="108"/>
      <c r="BF40" s="108"/>
    </row>
    <row r="41" spans="1:70" ht="13.5" thickBot="1">
      <c r="D41" s="482" t="s">
        <v>178</v>
      </c>
      <c r="E41" s="483"/>
      <c r="F41" s="483"/>
      <c r="G41" s="483"/>
      <c r="H41" s="483"/>
      <c r="I41" s="483"/>
      <c r="J41" s="483"/>
      <c r="K41" s="483"/>
      <c r="L41" s="483"/>
      <c r="M41" s="483"/>
      <c r="N41" s="483"/>
      <c r="O41" s="483"/>
      <c r="P41" s="483"/>
      <c r="Q41" s="483"/>
      <c r="R41" s="483"/>
      <c r="S41" s="483"/>
      <c r="T41" s="483"/>
      <c r="U41" s="483"/>
      <c r="V41" s="483"/>
      <c r="W41" s="483"/>
      <c r="X41" s="483"/>
      <c r="Y41" s="483"/>
      <c r="Z41" s="483"/>
      <c r="AA41" s="483"/>
      <c r="AB41" s="483"/>
      <c r="AC41" s="483"/>
      <c r="AD41" s="483"/>
      <c r="AE41" s="483"/>
      <c r="AF41" s="483"/>
      <c r="AG41" s="483"/>
      <c r="AH41" s="483"/>
      <c r="AI41" s="483"/>
      <c r="AJ41" s="483"/>
      <c r="AK41" s="483"/>
      <c r="AL41" s="483"/>
      <c r="AM41" s="483"/>
      <c r="AN41" s="483"/>
      <c r="AO41" s="483"/>
      <c r="AP41" s="483"/>
      <c r="AQ41" s="483"/>
      <c r="AR41" s="483"/>
      <c r="AS41" s="483"/>
      <c r="AT41" s="483"/>
      <c r="AU41" s="483"/>
      <c r="AV41" s="483"/>
      <c r="AW41" s="483"/>
      <c r="AX41" s="483"/>
      <c r="AY41" s="483"/>
      <c r="AZ41" s="483"/>
      <c r="BA41" s="483"/>
      <c r="BB41" s="483"/>
      <c r="BC41" s="483"/>
      <c r="BD41" s="483"/>
      <c r="BE41" s="483"/>
      <c r="BF41" s="483"/>
      <c r="BG41" s="483"/>
      <c r="BH41" s="483"/>
      <c r="BI41" s="483"/>
      <c r="BJ41" s="483"/>
      <c r="BK41" s="483"/>
      <c r="BL41" s="483"/>
      <c r="BM41" s="483"/>
      <c r="BN41" s="483"/>
      <c r="BO41" s="302"/>
      <c r="BP41" s="269"/>
      <c r="BQ41" s="269"/>
      <c r="BR41" s="179"/>
    </row>
    <row r="42" spans="1:70" ht="9.75" customHeight="1">
      <c r="A42" s="485" t="s">
        <v>75</v>
      </c>
      <c r="B42" s="486"/>
      <c r="C42" s="487"/>
      <c r="D42" s="494" t="s">
        <v>111</v>
      </c>
      <c r="E42" s="495"/>
      <c r="F42" s="496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4"/>
      <c r="Y42" s="14"/>
      <c r="Z42" s="14"/>
      <c r="AA42" s="14"/>
      <c r="AB42" s="14"/>
      <c r="AC42" s="14"/>
      <c r="AD42" s="34"/>
      <c r="AE42" s="503" t="s">
        <v>56</v>
      </c>
      <c r="AF42" s="504"/>
      <c r="AG42" s="504"/>
      <c r="AH42" s="504"/>
      <c r="AI42" s="504"/>
      <c r="AJ42" s="504"/>
      <c r="AK42" s="507" t="s">
        <v>32</v>
      </c>
      <c r="AL42" s="508"/>
      <c r="AM42" s="145" t="s">
        <v>20</v>
      </c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503" t="s">
        <v>59</v>
      </c>
      <c r="AZ42" s="504"/>
      <c r="BA42" s="504"/>
      <c r="BB42" s="504"/>
      <c r="BC42" s="504"/>
      <c r="BD42" s="504"/>
      <c r="BE42" s="504"/>
      <c r="BF42" s="504"/>
      <c r="BG42" s="504"/>
      <c r="BH42" s="504"/>
      <c r="BI42" s="504"/>
      <c r="BJ42" s="504"/>
      <c r="BK42" s="504"/>
      <c r="BL42" s="504"/>
      <c r="BM42" s="504"/>
      <c r="BN42" s="513"/>
      <c r="BP42" s="106"/>
      <c r="BQ42" s="106"/>
      <c r="BR42" s="178"/>
    </row>
    <row r="43" spans="1:70" ht="9.75" customHeight="1">
      <c r="A43" s="488"/>
      <c r="B43" s="489"/>
      <c r="C43" s="490"/>
      <c r="D43" s="497"/>
      <c r="E43" s="498"/>
      <c r="F43" s="499"/>
      <c r="G43" s="16"/>
      <c r="H43" s="15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9"/>
      <c r="Y43" s="9"/>
      <c r="Z43" s="35"/>
      <c r="AA43" s="35"/>
      <c r="AB43" s="35"/>
      <c r="AC43" s="35"/>
      <c r="AD43" s="17"/>
      <c r="AE43" s="505"/>
      <c r="AF43" s="506"/>
      <c r="AG43" s="506"/>
      <c r="AH43" s="506"/>
      <c r="AI43" s="506"/>
      <c r="AJ43" s="506"/>
      <c r="AK43" s="509"/>
      <c r="AL43" s="510"/>
      <c r="AM43" s="147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514"/>
      <c r="AZ43" s="515"/>
      <c r="BA43" s="515"/>
      <c r="BB43" s="515"/>
      <c r="BC43" s="515"/>
      <c r="BD43" s="515"/>
      <c r="BE43" s="515"/>
      <c r="BF43" s="515"/>
      <c r="BG43" s="515"/>
      <c r="BH43" s="515"/>
      <c r="BI43" s="515"/>
      <c r="BJ43" s="515"/>
      <c r="BK43" s="515"/>
      <c r="BL43" s="515"/>
      <c r="BM43" s="515"/>
      <c r="BN43" s="516"/>
      <c r="BR43" s="178"/>
    </row>
    <row r="44" spans="1:70" ht="9.75" customHeight="1">
      <c r="A44" s="488"/>
      <c r="B44" s="489"/>
      <c r="C44" s="490"/>
      <c r="D44" s="497"/>
      <c r="E44" s="498"/>
      <c r="F44" s="499"/>
      <c r="G44" s="16"/>
      <c r="H44" s="15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9"/>
      <c r="Y44" s="9"/>
      <c r="Z44" s="35"/>
      <c r="AA44" s="35"/>
      <c r="AB44" s="35"/>
      <c r="AC44" s="35"/>
      <c r="AD44" s="17"/>
      <c r="AE44" s="517" t="s">
        <v>25</v>
      </c>
      <c r="AF44" s="518"/>
      <c r="AG44" s="518" t="s">
        <v>24</v>
      </c>
      <c r="AH44" s="518"/>
      <c r="AI44" s="518" t="s">
        <v>26</v>
      </c>
      <c r="AJ44" s="523"/>
      <c r="AK44" s="509"/>
      <c r="AL44" s="510"/>
      <c r="AM44" s="509" t="s">
        <v>31</v>
      </c>
      <c r="AN44" s="526"/>
      <c r="AO44" s="528" t="s">
        <v>57</v>
      </c>
      <c r="AP44" s="528"/>
      <c r="AQ44" s="528"/>
      <c r="AR44" s="528"/>
      <c r="AS44" s="528"/>
      <c r="AT44" s="528"/>
      <c r="AU44" s="528"/>
      <c r="AV44" s="528"/>
      <c r="AW44" s="526" t="s">
        <v>21</v>
      </c>
      <c r="AX44" s="526"/>
      <c r="AY44" s="529" t="s">
        <v>60</v>
      </c>
      <c r="AZ44" s="528"/>
      <c r="BA44" s="528"/>
      <c r="BB44" s="528"/>
      <c r="BC44" s="528" t="s">
        <v>61</v>
      </c>
      <c r="BD44" s="528"/>
      <c r="BE44" s="528"/>
      <c r="BF44" s="528"/>
      <c r="BG44" s="528" t="s">
        <v>62</v>
      </c>
      <c r="BH44" s="528"/>
      <c r="BI44" s="528"/>
      <c r="BJ44" s="528"/>
      <c r="BK44" s="528" t="s">
        <v>63</v>
      </c>
      <c r="BL44" s="528"/>
      <c r="BM44" s="528"/>
      <c r="BN44" s="532"/>
      <c r="BR44" s="178"/>
    </row>
    <row r="45" spans="1:70" ht="9.75" customHeight="1">
      <c r="A45" s="488"/>
      <c r="B45" s="489"/>
      <c r="C45" s="490"/>
      <c r="D45" s="497"/>
      <c r="E45" s="498"/>
      <c r="F45" s="499"/>
      <c r="G45" s="533" t="s">
        <v>66</v>
      </c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5"/>
      <c r="X45" s="515"/>
      <c r="Y45" s="515"/>
      <c r="Z45" s="515"/>
      <c r="AA45" s="515"/>
      <c r="AB45" s="35"/>
      <c r="AC45" s="35"/>
      <c r="AD45" s="17"/>
      <c r="AE45" s="519"/>
      <c r="AF45" s="520"/>
      <c r="AG45" s="520"/>
      <c r="AH45" s="520"/>
      <c r="AI45" s="520"/>
      <c r="AJ45" s="524"/>
      <c r="AK45" s="509"/>
      <c r="AL45" s="510"/>
      <c r="AM45" s="509"/>
      <c r="AN45" s="526"/>
      <c r="AO45" s="528"/>
      <c r="AP45" s="528"/>
      <c r="AQ45" s="528"/>
      <c r="AR45" s="528"/>
      <c r="AS45" s="528"/>
      <c r="AT45" s="528"/>
      <c r="AU45" s="528"/>
      <c r="AV45" s="528"/>
      <c r="AW45" s="526"/>
      <c r="AX45" s="526"/>
      <c r="AY45" s="534" t="s">
        <v>64</v>
      </c>
      <c r="AZ45" s="535"/>
      <c r="BA45" s="535"/>
      <c r="BB45" s="535"/>
      <c r="BC45" s="535"/>
      <c r="BD45" s="535"/>
      <c r="BE45" s="535"/>
      <c r="BF45" s="535"/>
      <c r="BG45" s="535"/>
      <c r="BH45" s="535"/>
      <c r="BI45" s="535"/>
      <c r="BJ45" s="535"/>
      <c r="BK45" s="535"/>
      <c r="BL45" s="535"/>
      <c r="BM45" s="535"/>
      <c r="BN45" s="536"/>
      <c r="BR45" s="178"/>
    </row>
    <row r="46" spans="1:70" ht="9.75" customHeight="1">
      <c r="A46" s="488"/>
      <c r="B46" s="489"/>
      <c r="C46" s="490"/>
      <c r="D46" s="497"/>
      <c r="E46" s="498"/>
      <c r="F46" s="499"/>
      <c r="G46" s="533"/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5"/>
      <c r="X46" s="515"/>
      <c r="Y46" s="515"/>
      <c r="Z46" s="515"/>
      <c r="AA46" s="515"/>
      <c r="AB46" s="35"/>
      <c r="AC46" s="35"/>
      <c r="AD46" s="17"/>
      <c r="AE46" s="519"/>
      <c r="AF46" s="520"/>
      <c r="AG46" s="520"/>
      <c r="AH46" s="520"/>
      <c r="AI46" s="520"/>
      <c r="AJ46" s="524"/>
      <c r="AK46" s="509"/>
      <c r="AL46" s="510"/>
      <c r="AM46" s="509"/>
      <c r="AN46" s="526"/>
      <c r="AO46" s="537" t="s">
        <v>13</v>
      </c>
      <c r="AP46" s="538"/>
      <c r="AQ46" s="541" t="s">
        <v>58</v>
      </c>
      <c r="AR46" s="541"/>
      <c r="AS46" s="541"/>
      <c r="AT46" s="541"/>
      <c r="AU46" s="541"/>
      <c r="AV46" s="541"/>
      <c r="AW46" s="526"/>
      <c r="AX46" s="526"/>
      <c r="AY46" s="542">
        <v>1</v>
      </c>
      <c r="AZ46" s="543"/>
      <c r="BA46" s="544">
        <v>2</v>
      </c>
      <c r="BB46" s="543"/>
      <c r="BC46" s="544">
        <v>3</v>
      </c>
      <c r="BD46" s="543"/>
      <c r="BE46" s="544">
        <v>4</v>
      </c>
      <c r="BF46" s="543"/>
      <c r="BG46" s="544">
        <v>5</v>
      </c>
      <c r="BH46" s="543"/>
      <c r="BI46" s="544">
        <v>6</v>
      </c>
      <c r="BJ46" s="543"/>
      <c r="BK46" s="544">
        <v>7</v>
      </c>
      <c r="BL46" s="543"/>
      <c r="BM46" s="544">
        <v>8</v>
      </c>
      <c r="BN46" s="545"/>
      <c r="BR46" s="178"/>
    </row>
    <row r="47" spans="1:70" ht="9" customHeight="1">
      <c r="A47" s="488"/>
      <c r="B47" s="489"/>
      <c r="C47" s="490"/>
      <c r="D47" s="497"/>
      <c r="E47" s="498"/>
      <c r="F47" s="499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9"/>
      <c r="Y47" s="9"/>
      <c r="Z47" s="35"/>
      <c r="AA47" s="35"/>
      <c r="AB47" s="35"/>
      <c r="AC47" s="35"/>
      <c r="AD47" s="17"/>
      <c r="AE47" s="519"/>
      <c r="AF47" s="520"/>
      <c r="AG47" s="520"/>
      <c r="AH47" s="520"/>
      <c r="AI47" s="520"/>
      <c r="AJ47" s="524"/>
      <c r="AK47" s="509"/>
      <c r="AL47" s="510"/>
      <c r="AM47" s="509"/>
      <c r="AN47" s="526"/>
      <c r="AO47" s="539"/>
      <c r="AP47" s="526"/>
      <c r="AQ47" s="537" t="s">
        <v>23</v>
      </c>
      <c r="AR47" s="546"/>
      <c r="AS47" s="549" t="s">
        <v>137</v>
      </c>
      <c r="AT47" s="550"/>
      <c r="AU47" s="537" t="s">
        <v>22</v>
      </c>
      <c r="AV47" s="546"/>
      <c r="AW47" s="526"/>
      <c r="AX47" s="526"/>
      <c r="AY47" s="555"/>
      <c r="AZ47" s="556"/>
      <c r="BA47" s="556"/>
      <c r="BB47" s="556"/>
      <c r="BC47" s="556"/>
      <c r="BD47" s="556"/>
      <c r="BE47" s="556"/>
      <c r="BF47" s="556"/>
      <c r="BG47" s="556"/>
      <c r="BH47" s="556"/>
      <c r="BI47" s="556"/>
      <c r="BJ47" s="556"/>
      <c r="BK47" s="556"/>
      <c r="BL47" s="556"/>
      <c r="BM47" s="556"/>
      <c r="BN47" s="557"/>
      <c r="BR47" s="178"/>
    </row>
    <row r="48" spans="1:70" ht="9.75" customHeight="1">
      <c r="A48" s="488"/>
      <c r="B48" s="489"/>
      <c r="C48" s="490"/>
      <c r="D48" s="497"/>
      <c r="E48" s="498"/>
      <c r="F48" s="499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9"/>
      <c r="Y48" s="9"/>
      <c r="Z48" s="35"/>
      <c r="AA48" s="35"/>
      <c r="AB48" s="35"/>
      <c r="AC48" s="35"/>
      <c r="AD48" s="17"/>
      <c r="AE48" s="519"/>
      <c r="AF48" s="520"/>
      <c r="AG48" s="520"/>
      <c r="AH48" s="520"/>
      <c r="AI48" s="520"/>
      <c r="AJ48" s="524"/>
      <c r="AK48" s="509"/>
      <c r="AL48" s="510"/>
      <c r="AM48" s="509"/>
      <c r="AN48" s="526"/>
      <c r="AO48" s="539"/>
      <c r="AP48" s="526"/>
      <c r="AQ48" s="539"/>
      <c r="AR48" s="547"/>
      <c r="AS48" s="551"/>
      <c r="AT48" s="552"/>
      <c r="AU48" s="539"/>
      <c r="AV48" s="547"/>
      <c r="AW48" s="526"/>
      <c r="AX48" s="526"/>
      <c r="AY48" s="558"/>
      <c r="AZ48" s="531"/>
      <c r="BA48" s="530"/>
      <c r="BB48" s="531"/>
      <c r="BC48" s="530"/>
      <c r="BD48" s="531"/>
      <c r="BE48" s="530"/>
      <c r="BF48" s="531"/>
      <c r="BG48" s="530"/>
      <c r="BH48" s="531"/>
      <c r="BI48" s="530"/>
      <c r="BJ48" s="531"/>
      <c r="BK48" s="530"/>
      <c r="BL48" s="531"/>
      <c r="BM48" s="530"/>
      <c r="BN48" s="559"/>
      <c r="BR48" s="178"/>
    </row>
    <row r="49" spans="1:71" ht="9" customHeight="1">
      <c r="A49" s="491"/>
      <c r="B49" s="492"/>
      <c r="C49" s="493"/>
      <c r="D49" s="500"/>
      <c r="E49" s="501"/>
      <c r="F49" s="502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9"/>
      <c r="Y49" s="9"/>
      <c r="Z49" s="36"/>
      <c r="AA49" s="36"/>
      <c r="AB49" s="36"/>
      <c r="AC49" s="36"/>
      <c r="AD49" s="37"/>
      <c r="AE49" s="521"/>
      <c r="AF49" s="522"/>
      <c r="AG49" s="522"/>
      <c r="AH49" s="522"/>
      <c r="AI49" s="522"/>
      <c r="AJ49" s="525"/>
      <c r="AK49" s="511"/>
      <c r="AL49" s="512"/>
      <c r="AM49" s="511"/>
      <c r="AN49" s="527"/>
      <c r="AO49" s="540"/>
      <c r="AP49" s="527"/>
      <c r="AQ49" s="540"/>
      <c r="AR49" s="548"/>
      <c r="AS49" s="553"/>
      <c r="AT49" s="554"/>
      <c r="AU49" s="540"/>
      <c r="AV49" s="548"/>
      <c r="AW49" s="527"/>
      <c r="AX49" s="527"/>
      <c r="AY49" s="15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9"/>
      <c r="BR49" s="178"/>
    </row>
    <row r="50" spans="1:71" ht="9.75" customHeight="1" thickBot="1">
      <c r="A50" s="563"/>
      <c r="B50" s="564"/>
      <c r="C50" s="564"/>
      <c r="D50" s="565">
        <v>1</v>
      </c>
      <c r="E50" s="565"/>
      <c r="F50" s="566"/>
      <c r="G50" s="544">
        <v>2</v>
      </c>
      <c r="H50" s="567"/>
      <c r="I50" s="567"/>
      <c r="J50" s="567"/>
      <c r="K50" s="567"/>
      <c r="L50" s="567"/>
      <c r="M50" s="567"/>
      <c r="N50" s="567"/>
      <c r="O50" s="567"/>
      <c r="P50" s="567"/>
      <c r="Q50" s="567"/>
      <c r="R50" s="567"/>
      <c r="S50" s="567"/>
      <c r="T50" s="567"/>
      <c r="U50" s="567"/>
      <c r="V50" s="567"/>
      <c r="W50" s="567"/>
      <c r="X50" s="567"/>
      <c r="Y50" s="567"/>
      <c r="Z50" s="567"/>
      <c r="AA50" s="567"/>
      <c r="AB50" s="567"/>
      <c r="AC50" s="567"/>
      <c r="AD50" s="545"/>
      <c r="AE50" s="568">
        <v>3</v>
      </c>
      <c r="AF50" s="569"/>
      <c r="AG50" s="544">
        <v>4</v>
      </c>
      <c r="AH50" s="543"/>
      <c r="AI50" s="544">
        <v>5</v>
      </c>
      <c r="AJ50" s="545"/>
      <c r="AK50" s="572">
        <v>6</v>
      </c>
      <c r="AL50" s="573"/>
      <c r="AM50" s="542">
        <v>7</v>
      </c>
      <c r="AN50" s="543"/>
      <c r="AO50" s="544">
        <v>8</v>
      </c>
      <c r="AP50" s="543"/>
      <c r="AQ50" s="544">
        <v>9</v>
      </c>
      <c r="AR50" s="543"/>
      <c r="AS50" s="544">
        <v>10</v>
      </c>
      <c r="AT50" s="543"/>
      <c r="AU50" s="544">
        <v>11</v>
      </c>
      <c r="AV50" s="543"/>
      <c r="AW50" s="544">
        <v>13</v>
      </c>
      <c r="AX50" s="567"/>
      <c r="AY50" s="593">
        <v>15</v>
      </c>
      <c r="AZ50" s="571"/>
      <c r="BA50" s="570">
        <v>16</v>
      </c>
      <c r="BB50" s="571"/>
      <c r="BC50" s="570">
        <v>17</v>
      </c>
      <c r="BD50" s="571"/>
      <c r="BE50" s="570">
        <v>18</v>
      </c>
      <c r="BF50" s="571"/>
      <c r="BG50" s="570">
        <v>19</v>
      </c>
      <c r="BH50" s="571"/>
      <c r="BI50" s="570">
        <v>20</v>
      </c>
      <c r="BJ50" s="571"/>
      <c r="BK50" s="570">
        <v>21</v>
      </c>
      <c r="BL50" s="571"/>
      <c r="BM50" s="570">
        <v>22</v>
      </c>
      <c r="BN50" s="574"/>
      <c r="BR50" s="178"/>
    </row>
    <row r="51" spans="1:71" ht="12.75" hidden="1" customHeight="1">
      <c r="A51" s="115"/>
      <c r="B51" s="78"/>
      <c r="C51" s="78"/>
      <c r="AY51" s="112"/>
      <c r="AZ51" s="112"/>
      <c r="BA51" s="112"/>
      <c r="BD51" s="108"/>
      <c r="BE51" s="108"/>
      <c r="BF51" s="108"/>
      <c r="BR51" s="178"/>
    </row>
    <row r="52" spans="1:71" ht="15.75" customHeight="1" thickTop="1" thickBot="1">
      <c r="A52" s="115"/>
      <c r="B52" s="78"/>
      <c r="C52" s="78"/>
      <c r="D52" s="584" t="s">
        <v>142</v>
      </c>
      <c r="E52" s="585"/>
      <c r="F52" s="585"/>
      <c r="G52" s="585"/>
      <c r="H52" s="585"/>
      <c r="I52" s="585"/>
      <c r="J52" s="585"/>
      <c r="K52" s="585"/>
      <c r="L52" s="585"/>
      <c r="M52" s="585"/>
      <c r="N52" s="585"/>
      <c r="O52" s="585"/>
      <c r="P52" s="585"/>
      <c r="Q52" s="585"/>
      <c r="R52" s="585"/>
      <c r="S52" s="585"/>
      <c r="T52" s="585"/>
      <c r="U52" s="585"/>
      <c r="V52" s="585"/>
      <c r="W52" s="585"/>
      <c r="X52" s="585"/>
      <c r="Y52" s="585"/>
      <c r="Z52" s="585"/>
      <c r="AA52" s="585"/>
      <c r="AB52" s="585"/>
      <c r="AC52" s="585"/>
      <c r="AD52" s="585"/>
      <c r="AE52" s="585"/>
      <c r="AF52" s="585"/>
      <c r="AG52" s="585"/>
      <c r="AH52" s="585"/>
      <c r="AI52" s="585"/>
      <c r="AJ52" s="585"/>
      <c r="AK52" s="585"/>
      <c r="AL52" s="585"/>
      <c r="AM52" s="585"/>
      <c r="AN52" s="585"/>
      <c r="AO52" s="585"/>
      <c r="AP52" s="585"/>
      <c r="AQ52" s="585"/>
      <c r="AR52" s="585"/>
      <c r="AS52" s="585"/>
      <c r="AT52" s="585"/>
      <c r="AU52" s="585"/>
      <c r="AV52" s="585"/>
      <c r="AW52" s="585"/>
      <c r="AX52" s="585"/>
      <c r="AY52" s="585"/>
      <c r="AZ52" s="585"/>
      <c r="BA52" s="585"/>
      <c r="BB52" s="585"/>
      <c r="BC52" s="585"/>
      <c r="BD52" s="585"/>
      <c r="BE52" s="585"/>
      <c r="BF52" s="585"/>
      <c r="BG52" s="585"/>
      <c r="BH52" s="585"/>
      <c r="BI52" s="585"/>
      <c r="BJ52" s="585"/>
      <c r="BK52" s="585"/>
      <c r="BL52" s="585"/>
      <c r="BM52" s="585"/>
      <c r="BN52" s="586"/>
      <c r="BR52" s="178"/>
    </row>
    <row r="53" spans="1:71" ht="11.45" customHeight="1" thickTop="1" thickBot="1">
      <c r="A53" s="587" t="s">
        <v>141</v>
      </c>
      <c r="B53" s="588"/>
      <c r="C53" s="588"/>
      <c r="D53" s="588"/>
      <c r="E53" s="588"/>
      <c r="F53" s="588"/>
      <c r="G53" s="588"/>
      <c r="H53" s="588"/>
      <c r="I53" s="588"/>
      <c r="J53" s="588"/>
      <c r="K53" s="588"/>
      <c r="L53" s="588"/>
      <c r="M53" s="588"/>
      <c r="N53" s="588"/>
      <c r="O53" s="588"/>
      <c r="P53" s="588"/>
      <c r="Q53" s="588"/>
      <c r="R53" s="588"/>
      <c r="S53" s="588"/>
      <c r="T53" s="588"/>
      <c r="U53" s="588"/>
      <c r="V53" s="588"/>
      <c r="W53" s="588"/>
      <c r="X53" s="588"/>
      <c r="Y53" s="588"/>
      <c r="Z53" s="588"/>
      <c r="AA53" s="588"/>
      <c r="AB53" s="588"/>
      <c r="AC53" s="588"/>
      <c r="AD53" s="588"/>
      <c r="AE53" s="588"/>
      <c r="AF53" s="588"/>
      <c r="AG53" s="588"/>
      <c r="AH53" s="588"/>
      <c r="AI53" s="588"/>
      <c r="AJ53" s="588"/>
      <c r="AK53" s="588"/>
      <c r="AL53" s="588"/>
      <c r="AM53" s="588"/>
      <c r="AN53" s="588"/>
      <c r="AO53" s="588"/>
      <c r="AP53" s="588"/>
      <c r="AQ53" s="588"/>
      <c r="AR53" s="588"/>
      <c r="AS53" s="588"/>
      <c r="AT53" s="588"/>
      <c r="AU53" s="588"/>
      <c r="AV53" s="588"/>
      <c r="AW53" s="588"/>
      <c r="AX53" s="588"/>
      <c r="AY53" s="588"/>
      <c r="AZ53" s="588"/>
      <c r="BA53" s="588"/>
      <c r="BB53" s="588"/>
      <c r="BC53" s="588"/>
      <c r="BD53" s="588"/>
      <c r="BE53" s="588"/>
      <c r="BF53" s="588"/>
      <c r="BG53" s="588"/>
      <c r="BH53" s="588"/>
      <c r="BI53" s="588"/>
      <c r="BJ53" s="588"/>
      <c r="BK53" s="588"/>
      <c r="BL53" s="588"/>
      <c r="BM53" s="588"/>
      <c r="BN53" s="589"/>
      <c r="BR53" s="178"/>
    </row>
    <row r="54" spans="1:71" s="109" customFormat="1" ht="12" customHeight="1" thickTop="1">
      <c r="A54" s="115"/>
      <c r="B54" s="78"/>
      <c r="C54" s="78"/>
      <c r="D54" s="590" t="s">
        <v>104</v>
      </c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  <c r="AC54" s="591"/>
      <c r="AD54" s="591"/>
      <c r="AE54" s="591"/>
      <c r="AF54" s="591"/>
      <c r="AG54" s="591"/>
      <c r="AH54" s="591"/>
      <c r="AI54" s="591"/>
      <c r="AJ54" s="591"/>
      <c r="AK54" s="591"/>
      <c r="AL54" s="591"/>
      <c r="AM54" s="591"/>
      <c r="AN54" s="591"/>
      <c r="AO54" s="591"/>
      <c r="AP54" s="591"/>
      <c r="AQ54" s="591"/>
      <c r="AR54" s="591"/>
      <c r="AS54" s="591"/>
      <c r="AT54" s="591"/>
      <c r="AU54" s="591"/>
      <c r="AV54" s="591"/>
      <c r="AW54" s="591"/>
      <c r="AX54" s="591"/>
      <c r="AY54" s="591"/>
      <c r="AZ54" s="591"/>
      <c r="BA54" s="591"/>
      <c r="BB54" s="591"/>
      <c r="BC54" s="591"/>
      <c r="BD54" s="591"/>
      <c r="BE54" s="591"/>
      <c r="BF54" s="591"/>
      <c r="BG54" s="591"/>
      <c r="BH54" s="591"/>
      <c r="BI54" s="591"/>
      <c r="BJ54" s="591"/>
      <c r="BK54" s="591"/>
      <c r="BL54" s="591"/>
      <c r="BM54" s="591"/>
      <c r="BN54" s="592"/>
      <c r="BR54" s="178"/>
    </row>
    <row r="55" spans="1:71" ht="11.25" customHeight="1">
      <c r="A55" s="594" t="s">
        <v>112</v>
      </c>
      <c r="B55" s="462"/>
      <c r="C55" s="595"/>
      <c r="D55" s="596" t="s">
        <v>211</v>
      </c>
      <c r="E55" s="597"/>
      <c r="F55" s="581"/>
      <c r="G55" s="598" t="s">
        <v>34</v>
      </c>
      <c r="H55" s="599"/>
      <c r="I55" s="599"/>
      <c r="J55" s="599"/>
      <c r="K55" s="599"/>
      <c r="L55" s="599"/>
      <c r="M55" s="599"/>
      <c r="N55" s="599"/>
      <c r="O55" s="599"/>
      <c r="P55" s="599"/>
      <c r="Q55" s="599"/>
      <c r="R55" s="599"/>
      <c r="S55" s="599"/>
      <c r="T55" s="599"/>
      <c r="U55" s="599"/>
      <c r="V55" s="599"/>
      <c r="W55" s="599"/>
      <c r="X55" s="599"/>
      <c r="Y55" s="599"/>
      <c r="Z55" s="599"/>
      <c r="AA55" s="599"/>
      <c r="AB55" s="599"/>
      <c r="AC55" s="599"/>
      <c r="AD55" s="600"/>
      <c r="AE55" s="601">
        <v>2</v>
      </c>
      <c r="AF55" s="578"/>
      <c r="AG55" s="602"/>
      <c r="AH55" s="603"/>
      <c r="AI55" s="577"/>
      <c r="AJ55" s="604"/>
      <c r="AK55" s="597">
        <v>3</v>
      </c>
      <c r="AL55" s="597"/>
      <c r="AM55" s="575">
        <f>(AK55)*30</f>
        <v>90</v>
      </c>
      <c r="AN55" s="576"/>
      <c r="AO55" s="577">
        <f>SUM(AY55:BN55)</f>
        <v>10</v>
      </c>
      <c r="AP55" s="578"/>
      <c r="AQ55" s="577">
        <v>4</v>
      </c>
      <c r="AR55" s="578"/>
      <c r="AS55" s="577">
        <v>6</v>
      </c>
      <c r="AT55" s="578"/>
      <c r="AU55" s="577"/>
      <c r="AV55" s="578"/>
      <c r="AW55" s="575">
        <f>AM55-AO55</f>
        <v>80</v>
      </c>
      <c r="AX55" s="579"/>
      <c r="AY55" s="580"/>
      <c r="AZ55" s="581"/>
      <c r="BA55" s="582">
        <v>10</v>
      </c>
      <c r="BB55" s="583"/>
      <c r="BC55" s="560"/>
      <c r="BD55" s="561"/>
      <c r="BE55" s="560"/>
      <c r="BF55" s="561"/>
      <c r="BG55" s="560"/>
      <c r="BH55" s="561"/>
      <c r="BI55" s="560"/>
      <c r="BJ55" s="561"/>
      <c r="BK55" s="560"/>
      <c r="BL55" s="561"/>
      <c r="BM55" s="560"/>
      <c r="BN55" s="562"/>
      <c r="BR55" s="181">
        <f>AO55/AM55</f>
        <v>0.1111111111111111</v>
      </c>
      <c r="BS55" s="108">
        <f>AO55-AQ55-AS55-AU55</f>
        <v>0</v>
      </c>
    </row>
    <row r="56" spans="1:71" ht="12" customHeight="1">
      <c r="A56" s="594" t="s">
        <v>112</v>
      </c>
      <c r="B56" s="462"/>
      <c r="C56" s="595"/>
      <c r="D56" s="596" t="s">
        <v>212</v>
      </c>
      <c r="E56" s="597"/>
      <c r="F56" s="581"/>
      <c r="G56" s="598" t="s">
        <v>131</v>
      </c>
      <c r="H56" s="599"/>
      <c r="I56" s="599"/>
      <c r="J56" s="599"/>
      <c r="K56" s="599"/>
      <c r="L56" s="599"/>
      <c r="M56" s="599"/>
      <c r="N56" s="599"/>
      <c r="O56" s="599"/>
      <c r="P56" s="599"/>
      <c r="Q56" s="599"/>
      <c r="R56" s="599"/>
      <c r="S56" s="599"/>
      <c r="T56" s="599"/>
      <c r="U56" s="599"/>
      <c r="V56" s="599"/>
      <c r="W56" s="599"/>
      <c r="X56" s="599"/>
      <c r="Y56" s="599"/>
      <c r="Z56" s="599"/>
      <c r="AA56" s="599"/>
      <c r="AB56" s="599"/>
      <c r="AC56" s="599"/>
      <c r="AD56" s="600"/>
      <c r="AE56" s="601">
        <v>2</v>
      </c>
      <c r="AF56" s="578"/>
      <c r="AG56" s="602"/>
      <c r="AH56" s="603"/>
      <c r="AI56" s="577"/>
      <c r="AJ56" s="604"/>
      <c r="AK56" s="611">
        <v>6</v>
      </c>
      <c r="AL56" s="597"/>
      <c r="AM56" s="575">
        <f>(AK56)*30</f>
        <v>180</v>
      </c>
      <c r="AN56" s="576"/>
      <c r="AO56" s="577">
        <f>SUM(AY56:BN56)</f>
        <v>20</v>
      </c>
      <c r="AP56" s="578"/>
      <c r="AQ56" s="577">
        <v>10</v>
      </c>
      <c r="AR56" s="578"/>
      <c r="AS56" s="577">
        <v>10</v>
      </c>
      <c r="AT56" s="578"/>
      <c r="AU56" s="577"/>
      <c r="AV56" s="578"/>
      <c r="AW56" s="575">
        <f>AM56-AO56</f>
        <v>160</v>
      </c>
      <c r="AX56" s="579"/>
      <c r="AY56" s="580"/>
      <c r="AZ56" s="581"/>
      <c r="BA56" s="582">
        <v>20</v>
      </c>
      <c r="BB56" s="583"/>
      <c r="BC56" s="560"/>
      <c r="BD56" s="561"/>
      <c r="BE56" s="560"/>
      <c r="BF56" s="561"/>
      <c r="BG56" s="560"/>
      <c r="BH56" s="561"/>
      <c r="BI56" s="560"/>
      <c r="BJ56" s="561"/>
      <c r="BK56" s="560"/>
      <c r="BL56" s="561"/>
      <c r="BM56" s="560"/>
      <c r="BN56" s="562"/>
      <c r="BR56" s="181">
        <f>AO56/AM56</f>
        <v>0.1111111111111111</v>
      </c>
      <c r="BS56" s="108">
        <f>AO56-AQ56-AS56-AU56</f>
        <v>0</v>
      </c>
    </row>
    <row r="57" spans="1:71" ht="12" customHeight="1">
      <c r="A57" s="594" t="s">
        <v>112</v>
      </c>
      <c r="B57" s="462"/>
      <c r="C57" s="595"/>
      <c r="D57" s="596" t="s">
        <v>213</v>
      </c>
      <c r="E57" s="597"/>
      <c r="F57" s="581"/>
      <c r="G57" s="605" t="s">
        <v>94</v>
      </c>
      <c r="H57" s="606"/>
      <c r="I57" s="606"/>
      <c r="J57" s="606"/>
      <c r="K57" s="606"/>
      <c r="L57" s="606"/>
      <c r="M57" s="606"/>
      <c r="N57" s="606"/>
      <c r="O57" s="606"/>
      <c r="P57" s="606"/>
      <c r="Q57" s="606"/>
      <c r="R57" s="606"/>
      <c r="S57" s="606"/>
      <c r="T57" s="606"/>
      <c r="U57" s="606"/>
      <c r="V57" s="606"/>
      <c r="W57" s="606"/>
      <c r="X57" s="606"/>
      <c r="Y57" s="606"/>
      <c r="Z57" s="606"/>
      <c r="AA57" s="606"/>
      <c r="AB57" s="606"/>
      <c r="AC57" s="606"/>
      <c r="AD57" s="607"/>
      <c r="AE57" s="608">
        <v>4</v>
      </c>
      <c r="AF57" s="609"/>
      <c r="AG57" s="608"/>
      <c r="AH57" s="609"/>
      <c r="AI57" s="577"/>
      <c r="AJ57" s="604"/>
      <c r="AK57" s="597">
        <v>5</v>
      </c>
      <c r="AL57" s="597"/>
      <c r="AM57" s="575">
        <f>(AK57)*30</f>
        <v>150</v>
      </c>
      <c r="AN57" s="576"/>
      <c r="AO57" s="577">
        <f>SUM(AY57:BN57)</f>
        <v>18</v>
      </c>
      <c r="AP57" s="578"/>
      <c r="AQ57" s="596"/>
      <c r="AR57" s="581"/>
      <c r="AS57" s="323">
        <v>18</v>
      </c>
      <c r="AT57" s="581"/>
      <c r="AU57" s="596"/>
      <c r="AV57" s="581"/>
      <c r="AW57" s="575">
        <f>AM57-AO57</f>
        <v>132</v>
      </c>
      <c r="AX57" s="579"/>
      <c r="AY57" s="580"/>
      <c r="AZ57" s="581"/>
      <c r="BA57" s="323"/>
      <c r="BB57" s="581"/>
      <c r="BC57" s="323">
        <v>8</v>
      </c>
      <c r="BD57" s="581"/>
      <c r="BE57" s="582">
        <v>10</v>
      </c>
      <c r="BF57" s="583"/>
      <c r="BG57" s="323"/>
      <c r="BH57" s="610"/>
      <c r="BI57" s="323"/>
      <c r="BJ57" s="610"/>
      <c r="BK57" s="560"/>
      <c r="BL57" s="561"/>
      <c r="BM57" s="560"/>
      <c r="BN57" s="562"/>
      <c r="BR57" s="181">
        <f>AO57/AM57</f>
        <v>0.12</v>
      </c>
      <c r="BS57" s="108">
        <f>AO57-AQ57-AS57-AU57</f>
        <v>0</v>
      </c>
    </row>
    <row r="58" spans="1:71" s="112" customFormat="1" ht="12" customHeight="1" thickBot="1">
      <c r="A58" s="594" t="s">
        <v>112</v>
      </c>
      <c r="B58" s="462"/>
      <c r="C58" s="595"/>
      <c r="D58" s="596" t="s">
        <v>214</v>
      </c>
      <c r="E58" s="597"/>
      <c r="F58" s="581"/>
      <c r="G58" s="605" t="s">
        <v>27</v>
      </c>
      <c r="H58" s="606"/>
      <c r="I58" s="606"/>
      <c r="J58" s="606"/>
      <c r="K58" s="606"/>
      <c r="L58" s="606"/>
      <c r="M58" s="606"/>
      <c r="N58" s="606"/>
      <c r="O58" s="606"/>
      <c r="P58" s="606"/>
      <c r="Q58" s="606"/>
      <c r="R58" s="606"/>
      <c r="S58" s="606"/>
      <c r="T58" s="606"/>
      <c r="U58" s="606"/>
      <c r="V58" s="606"/>
      <c r="W58" s="606"/>
      <c r="X58" s="606"/>
      <c r="Y58" s="606"/>
      <c r="Z58" s="606"/>
      <c r="AA58" s="606"/>
      <c r="AB58" s="606"/>
      <c r="AC58" s="606"/>
      <c r="AD58" s="612"/>
      <c r="AE58" s="373">
        <v>7</v>
      </c>
      <c r="AF58" s="372"/>
      <c r="AG58" s="373"/>
      <c r="AH58" s="372"/>
      <c r="AI58" s="577"/>
      <c r="AJ58" s="604"/>
      <c r="AK58" s="611">
        <v>3</v>
      </c>
      <c r="AL58" s="597"/>
      <c r="AM58" s="575">
        <f>(AK58)*30</f>
        <v>90</v>
      </c>
      <c r="AN58" s="576"/>
      <c r="AO58" s="577">
        <f>SUM(AY58:BN58)</f>
        <v>10</v>
      </c>
      <c r="AP58" s="578"/>
      <c r="AQ58" s="323">
        <v>6</v>
      </c>
      <c r="AR58" s="581"/>
      <c r="AS58" s="323">
        <v>4</v>
      </c>
      <c r="AT58" s="581"/>
      <c r="AU58" s="596"/>
      <c r="AV58" s="581"/>
      <c r="AW58" s="575">
        <f>AM58-AO58</f>
        <v>80</v>
      </c>
      <c r="AX58" s="579"/>
      <c r="AY58" s="580"/>
      <c r="AZ58" s="581"/>
      <c r="BA58" s="323"/>
      <c r="BB58" s="581"/>
      <c r="BC58" s="323"/>
      <c r="BD58" s="581"/>
      <c r="BE58" s="323"/>
      <c r="BF58" s="581"/>
      <c r="BG58" s="596"/>
      <c r="BH58" s="581"/>
      <c r="BI58" s="596"/>
      <c r="BJ58" s="581"/>
      <c r="BK58" s="582">
        <v>10</v>
      </c>
      <c r="BL58" s="583"/>
      <c r="BM58" s="560"/>
      <c r="BN58" s="562"/>
      <c r="BR58" s="181">
        <f>AO58/AM58</f>
        <v>0.1111111111111111</v>
      </c>
      <c r="BS58" s="108">
        <f>AO58-AQ58-AS58-AU58</f>
        <v>0</v>
      </c>
    </row>
    <row r="59" spans="1:71" ht="12" customHeight="1" thickBot="1">
      <c r="A59" s="118"/>
      <c r="B59" s="100"/>
      <c r="C59" s="100"/>
      <c r="D59" s="613" t="s">
        <v>13</v>
      </c>
      <c r="E59" s="613"/>
      <c r="F59" s="613"/>
      <c r="G59" s="613"/>
      <c r="H59" s="613"/>
      <c r="I59" s="613"/>
      <c r="J59" s="613"/>
      <c r="K59" s="613"/>
      <c r="L59" s="613"/>
      <c r="M59" s="613"/>
      <c r="N59" s="613"/>
      <c r="O59" s="613"/>
      <c r="P59" s="613"/>
      <c r="Q59" s="613"/>
      <c r="R59" s="613"/>
      <c r="S59" s="613"/>
      <c r="T59" s="613"/>
      <c r="U59" s="613"/>
      <c r="V59" s="613"/>
      <c r="W59" s="613"/>
      <c r="X59" s="613"/>
      <c r="Y59" s="613"/>
      <c r="Z59" s="613"/>
      <c r="AA59" s="613"/>
      <c r="AB59" s="613"/>
      <c r="AC59" s="613"/>
      <c r="AD59" s="614"/>
      <c r="AE59" s="615">
        <f>COUNT(AE55:AF58)</f>
        <v>4</v>
      </c>
      <c r="AF59" s="613"/>
      <c r="AG59" s="616">
        <f>COUNT(AG55:AH58)</f>
        <v>0</v>
      </c>
      <c r="AH59" s="617"/>
      <c r="AI59" s="618">
        <f>COUNT(AI55:AJ58)</f>
        <v>0</v>
      </c>
      <c r="AJ59" s="619"/>
      <c r="AK59" s="620">
        <f>SUM(AK55:AL58)</f>
        <v>17</v>
      </c>
      <c r="AL59" s="621"/>
      <c r="AM59" s="622">
        <f>SUM(AM55:AN58)</f>
        <v>510</v>
      </c>
      <c r="AN59" s="622"/>
      <c r="AO59" s="623">
        <f>SUM(AO55:AP58)</f>
        <v>58</v>
      </c>
      <c r="AP59" s="621"/>
      <c r="AQ59" s="622">
        <f>SUM(AQ55:AR58)</f>
        <v>20</v>
      </c>
      <c r="AR59" s="622"/>
      <c r="AS59" s="622">
        <f>SUM(AS55:AT58)</f>
        <v>38</v>
      </c>
      <c r="AT59" s="622"/>
      <c r="AU59" s="624">
        <f>SUM(AU55:AV58)</f>
        <v>0</v>
      </c>
      <c r="AV59" s="624"/>
      <c r="AW59" s="622">
        <f>SUM(AW55:AX58)</f>
        <v>452</v>
      </c>
      <c r="AX59" s="622"/>
      <c r="AY59" s="625">
        <f>SUM(AY55:AZ58)</f>
        <v>0</v>
      </c>
      <c r="AZ59" s="626"/>
      <c r="BA59" s="627">
        <f>SUM(BA55:BB58)</f>
        <v>30</v>
      </c>
      <c r="BB59" s="626"/>
      <c r="BC59" s="627">
        <f>SUM(BC55:BD58)</f>
        <v>8</v>
      </c>
      <c r="BD59" s="626"/>
      <c r="BE59" s="627">
        <f>SUM(BE55:BF58)</f>
        <v>10</v>
      </c>
      <c r="BF59" s="626"/>
      <c r="BG59" s="627">
        <f>SUM(BG55:BH58)</f>
        <v>0</v>
      </c>
      <c r="BH59" s="626"/>
      <c r="BI59" s="627">
        <f>SUM(BI55:BJ58)</f>
        <v>0</v>
      </c>
      <c r="BJ59" s="626"/>
      <c r="BK59" s="627">
        <f>SUM(BK55:BL58)</f>
        <v>10</v>
      </c>
      <c r="BL59" s="626"/>
      <c r="BM59" s="627">
        <f>SUM(BM55:BN58)</f>
        <v>0</v>
      </c>
      <c r="BN59" s="626"/>
      <c r="BR59" s="180">
        <f>AO59/AM59</f>
        <v>0.11372549019607843</v>
      </c>
    </row>
    <row r="60" spans="1:71" s="109" customFormat="1" ht="12" customHeight="1" thickTop="1" thickBot="1">
      <c r="A60" s="118"/>
      <c r="B60" s="100"/>
      <c r="C60" s="100"/>
      <c r="D60" s="631" t="s">
        <v>115</v>
      </c>
      <c r="E60" s="632"/>
      <c r="F60" s="632"/>
      <c r="G60" s="632"/>
      <c r="H60" s="632"/>
      <c r="I60" s="632"/>
      <c r="J60" s="632"/>
      <c r="K60" s="632"/>
      <c r="L60" s="632"/>
      <c r="M60" s="632"/>
      <c r="N60" s="632"/>
      <c r="O60" s="632"/>
      <c r="P60" s="632"/>
      <c r="Q60" s="632"/>
      <c r="R60" s="632"/>
      <c r="S60" s="632"/>
      <c r="T60" s="632"/>
      <c r="U60" s="632"/>
      <c r="V60" s="632"/>
      <c r="W60" s="632"/>
      <c r="X60" s="632"/>
      <c r="Y60" s="632"/>
      <c r="Z60" s="632"/>
      <c r="AA60" s="632"/>
      <c r="AB60" s="632"/>
      <c r="AC60" s="632"/>
      <c r="AD60" s="632"/>
      <c r="AE60" s="632"/>
      <c r="AF60" s="632"/>
      <c r="AG60" s="632"/>
      <c r="AH60" s="632"/>
      <c r="AI60" s="632"/>
      <c r="AJ60" s="632"/>
      <c r="AK60" s="632"/>
      <c r="AL60" s="632"/>
      <c r="AM60" s="632"/>
      <c r="AN60" s="632"/>
      <c r="AO60" s="632"/>
      <c r="AP60" s="632"/>
      <c r="AQ60" s="632"/>
      <c r="AR60" s="632"/>
      <c r="AS60" s="632"/>
      <c r="AT60" s="632"/>
      <c r="AU60" s="632"/>
      <c r="AV60" s="632"/>
      <c r="AW60" s="632"/>
      <c r="AX60" s="632"/>
      <c r="AY60" s="632"/>
      <c r="AZ60" s="632"/>
      <c r="BA60" s="632"/>
      <c r="BB60" s="632"/>
      <c r="BC60" s="632"/>
      <c r="BD60" s="632"/>
      <c r="BE60" s="632"/>
      <c r="BF60" s="632"/>
      <c r="BG60" s="632"/>
      <c r="BH60" s="632"/>
      <c r="BI60" s="632"/>
      <c r="BJ60" s="632"/>
      <c r="BK60" s="632"/>
      <c r="BL60" s="632"/>
      <c r="BM60" s="632"/>
      <c r="BN60" s="633"/>
      <c r="BR60" s="180"/>
    </row>
    <row r="61" spans="1:71" s="139" customFormat="1" ht="20.45" customHeight="1" thickTop="1">
      <c r="A61" s="634" t="s">
        <v>116</v>
      </c>
      <c r="B61" s="635"/>
      <c r="C61" s="636"/>
      <c r="D61" s="596" t="s">
        <v>215</v>
      </c>
      <c r="E61" s="597"/>
      <c r="F61" s="581"/>
      <c r="G61" s="598" t="s">
        <v>136</v>
      </c>
      <c r="H61" s="599"/>
      <c r="I61" s="599"/>
      <c r="J61" s="599"/>
      <c r="K61" s="599"/>
      <c r="L61" s="599"/>
      <c r="M61" s="599"/>
      <c r="N61" s="599"/>
      <c r="O61" s="599"/>
      <c r="P61" s="599"/>
      <c r="Q61" s="599"/>
      <c r="R61" s="599"/>
      <c r="S61" s="599"/>
      <c r="T61" s="599"/>
      <c r="U61" s="599"/>
      <c r="V61" s="599"/>
      <c r="W61" s="599"/>
      <c r="X61" s="599"/>
      <c r="Y61" s="599"/>
      <c r="Z61" s="599"/>
      <c r="AA61" s="599"/>
      <c r="AB61" s="599"/>
      <c r="AC61" s="599"/>
      <c r="AD61" s="600"/>
      <c r="AE61" s="601">
        <v>2</v>
      </c>
      <c r="AF61" s="578"/>
      <c r="AG61" s="577"/>
      <c r="AH61" s="578"/>
      <c r="AI61" s="323"/>
      <c r="AJ61" s="324"/>
      <c r="AK61" s="577">
        <v>6</v>
      </c>
      <c r="AL61" s="578"/>
      <c r="AM61" s="628">
        <f>(AK61)*30</f>
        <v>180</v>
      </c>
      <c r="AN61" s="629"/>
      <c r="AO61" s="323">
        <f t="shared" ref="AO61:AO67" si="0">SUM(AY61:BN61)</f>
        <v>20</v>
      </c>
      <c r="AP61" s="581"/>
      <c r="AQ61" s="865">
        <v>8</v>
      </c>
      <c r="AR61" s="866"/>
      <c r="AS61" s="865">
        <v>12</v>
      </c>
      <c r="AT61" s="866"/>
      <c r="AU61" s="323"/>
      <c r="AV61" s="581"/>
      <c r="AW61" s="628">
        <f t="shared" ref="AW61:AW67" si="1">AM61-AO61</f>
        <v>160</v>
      </c>
      <c r="AX61" s="637"/>
      <c r="AY61" s="580">
        <v>10</v>
      </c>
      <c r="AZ61" s="581"/>
      <c r="BA61" s="582">
        <v>10</v>
      </c>
      <c r="BB61" s="583"/>
      <c r="BC61" s="596"/>
      <c r="BD61" s="581"/>
      <c r="BE61" s="596"/>
      <c r="BF61" s="581"/>
      <c r="BG61" s="596"/>
      <c r="BH61" s="581"/>
      <c r="BI61" s="596"/>
      <c r="BJ61" s="581"/>
      <c r="BK61" s="323"/>
      <c r="BL61" s="581"/>
      <c r="BM61" s="596"/>
      <c r="BN61" s="638"/>
      <c r="BR61" s="181">
        <f t="shared" ref="BR61:BR68" si="2">AO61/AM61</f>
        <v>0.1111111111111111</v>
      </c>
      <c r="BS61" s="139">
        <f t="shared" ref="BS61:BS67" si="3">AO61-AQ61-AS61-AU61</f>
        <v>0</v>
      </c>
    </row>
    <row r="62" spans="1:71" s="112" customFormat="1" ht="12" customHeight="1">
      <c r="A62" s="641" t="s">
        <v>116</v>
      </c>
      <c r="B62" s="642"/>
      <c r="C62" s="643"/>
      <c r="D62" s="596" t="s">
        <v>216</v>
      </c>
      <c r="E62" s="597"/>
      <c r="F62" s="581"/>
      <c r="G62" s="598" t="s">
        <v>95</v>
      </c>
      <c r="H62" s="599"/>
      <c r="I62" s="599"/>
      <c r="J62" s="599"/>
      <c r="K62" s="599"/>
      <c r="L62" s="599"/>
      <c r="M62" s="599"/>
      <c r="N62" s="599"/>
      <c r="O62" s="599"/>
      <c r="P62" s="599"/>
      <c r="Q62" s="599"/>
      <c r="R62" s="599"/>
      <c r="S62" s="599"/>
      <c r="T62" s="599"/>
      <c r="U62" s="599"/>
      <c r="V62" s="599"/>
      <c r="W62" s="599"/>
      <c r="X62" s="599"/>
      <c r="Y62" s="599"/>
      <c r="Z62" s="599"/>
      <c r="AA62" s="599"/>
      <c r="AB62" s="599"/>
      <c r="AC62" s="599"/>
      <c r="AD62" s="600"/>
      <c r="AE62" s="371"/>
      <c r="AF62" s="372"/>
      <c r="AG62" s="648">
        <v>8</v>
      </c>
      <c r="AH62" s="649"/>
      <c r="AI62" s="650"/>
      <c r="AJ62" s="651"/>
      <c r="AK62" s="577">
        <v>3</v>
      </c>
      <c r="AL62" s="578"/>
      <c r="AM62" s="628">
        <f t="shared" ref="AM62:AM67" si="4">(AK62)*30</f>
        <v>90</v>
      </c>
      <c r="AN62" s="629"/>
      <c r="AO62" s="323">
        <f t="shared" si="0"/>
        <v>10</v>
      </c>
      <c r="AP62" s="610"/>
      <c r="AQ62" s="373">
        <v>4</v>
      </c>
      <c r="AR62" s="372"/>
      <c r="AS62" s="373">
        <v>6</v>
      </c>
      <c r="AT62" s="372"/>
      <c r="AU62" s="323"/>
      <c r="AV62" s="581"/>
      <c r="AW62" s="575">
        <f t="shared" si="1"/>
        <v>80</v>
      </c>
      <c r="AX62" s="579"/>
      <c r="AY62" s="630"/>
      <c r="AZ62" s="581"/>
      <c r="BA62" s="596"/>
      <c r="BB62" s="581"/>
      <c r="BC62" s="596"/>
      <c r="BD62" s="581"/>
      <c r="BE62" s="596"/>
      <c r="BF62" s="581"/>
      <c r="BG62" s="596"/>
      <c r="BH62" s="581"/>
      <c r="BI62" s="596"/>
      <c r="BJ62" s="581"/>
      <c r="BK62" s="323"/>
      <c r="BL62" s="581"/>
      <c r="BM62" s="639">
        <v>10</v>
      </c>
      <c r="BN62" s="640"/>
      <c r="BR62" s="181">
        <f t="shared" si="2"/>
        <v>0.1111111111111111</v>
      </c>
      <c r="BS62" s="112">
        <f t="shared" si="3"/>
        <v>0</v>
      </c>
    </row>
    <row r="63" spans="1:71" ht="13.5" customHeight="1">
      <c r="A63" s="641" t="s">
        <v>116</v>
      </c>
      <c r="B63" s="642"/>
      <c r="C63" s="643"/>
      <c r="D63" s="596" t="s">
        <v>217</v>
      </c>
      <c r="E63" s="597"/>
      <c r="F63" s="581"/>
      <c r="G63" s="598" t="s">
        <v>132</v>
      </c>
      <c r="H63" s="599"/>
      <c r="I63" s="599"/>
      <c r="J63" s="599"/>
      <c r="K63" s="599"/>
      <c r="L63" s="599"/>
      <c r="M63" s="599"/>
      <c r="N63" s="599"/>
      <c r="O63" s="599"/>
      <c r="P63" s="599"/>
      <c r="Q63" s="599"/>
      <c r="R63" s="599"/>
      <c r="S63" s="599"/>
      <c r="T63" s="599"/>
      <c r="U63" s="599"/>
      <c r="V63" s="599"/>
      <c r="W63" s="599"/>
      <c r="X63" s="599"/>
      <c r="Y63" s="599"/>
      <c r="Z63" s="599"/>
      <c r="AA63" s="599"/>
      <c r="AB63" s="599"/>
      <c r="AC63" s="599"/>
      <c r="AD63" s="600"/>
      <c r="AE63" s="601"/>
      <c r="AF63" s="578"/>
      <c r="AG63" s="644">
        <v>7</v>
      </c>
      <c r="AH63" s="645"/>
      <c r="AI63" s="323"/>
      <c r="AJ63" s="324"/>
      <c r="AK63" s="580">
        <v>4</v>
      </c>
      <c r="AL63" s="610"/>
      <c r="AM63" s="628">
        <f t="shared" si="4"/>
        <v>120</v>
      </c>
      <c r="AN63" s="629"/>
      <c r="AO63" s="323">
        <f t="shared" si="0"/>
        <v>14</v>
      </c>
      <c r="AP63" s="610"/>
      <c r="AQ63" s="323">
        <v>6</v>
      </c>
      <c r="AR63" s="610"/>
      <c r="AS63" s="323">
        <v>8</v>
      </c>
      <c r="AT63" s="610"/>
      <c r="AU63" s="596"/>
      <c r="AV63" s="581"/>
      <c r="AW63" s="628">
        <f t="shared" si="1"/>
        <v>106</v>
      </c>
      <c r="AX63" s="646"/>
      <c r="AY63" s="630"/>
      <c r="AZ63" s="581"/>
      <c r="BA63" s="596"/>
      <c r="BB63" s="581"/>
      <c r="BC63" s="596"/>
      <c r="BD63" s="581"/>
      <c r="BE63" s="596"/>
      <c r="BF63" s="581"/>
      <c r="BG63" s="596"/>
      <c r="BH63" s="581"/>
      <c r="BI63" s="596"/>
      <c r="BJ63" s="581"/>
      <c r="BK63" s="639">
        <v>14</v>
      </c>
      <c r="BL63" s="647"/>
      <c r="BM63" s="596"/>
      <c r="BN63" s="638"/>
      <c r="BR63" s="181">
        <f t="shared" si="2"/>
        <v>0.11666666666666667</v>
      </c>
      <c r="BS63" s="108">
        <f t="shared" si="3"/>
        <v>0</v>
      </c>
    </row>
    <row r="64" spans="1:71" ht="13.5" customHeight="1">
      <c r="A64" s="641" t="s">
        <v>116</v>
      </c>
      <c r="B64" s="642"/>
      <c r="C64" s="643"/>
      <c r="D64" s="596" t="s">
        <v>218</v>
      </c>
      <c r="E64" s="597"/>
      <c r="F64" s="581"/>
      <c r="G64" s="598" t="s">
        <v>105</v>
      </c>
      <c r="H64" s="599"/>
      <c r="I64" s="599"/>
      <c r="J64" s="599"/>
      <c r="K64" s="599"/>
      <c r="L64" s="599"/>
      <c r="M64" s="599"/>
      <c r="N64" s="599"/>
      <c r="O64" s="599"/>
      <c r="P64" s="599"/>
      <c r="Q64" s="599"/>
      <c r="R64" s="599"/>
      <c r="S64" s="599"/>
      <c r="T64" s="599"/>
      <c r="U64" s="599"/>
      <c r="V64" s="599"/>
      <c r="W64" s="599"/>
      <c r="X64" s="599"/>
      <c r="Y64" s="599"/>
      <c r="Z64" s="599"/>
      <c r="AA64" s="599"/>
      <c r="AB64" s="599"/>
      <c r="AC64" s="599"/>
      <c r="AD64" s="600"/>
      <c r="AE64" s="601"/>
      <c r="AF64" s="578"/>
      <c r="AG64" s="577">
        <v>1</v>
      </c>
      <c r="AH64" s="578"/>
      <c r="AI64" s="323"/>
      <c r="AJ64" s="324"/>
      <c r="AK64" s="653">
        <v>4</v>
      </c>
      <c r="AL64" s="654"/>
      <c r="AM64" s="628">
        <f t="shared" si="4"/>
        <v>120</v>
      </c>
      <c r="AN64" s="629"/>
      <c r="AO64" s="655">
        <f t="shared" si="0"/>
        <v>14</v>
      </c>
      <c r="AP64" s="656"/>
      <c r="AQ64" s="655">
        <v>8</v>
      </c>
      <c r="AR64" s="656"/>
      <c r="AS64" s="655">
        <v>6</v>
      </c>
      <c r="AT64" s="656"/>
      <c r="AU64" s="655"/>
      <c r="AV64" s="656"/>
      <c r="AW64" s="575">
        <f t="shared" si="1"/>
        <v>106</v>
      </c>
      <c r="AX64" s="579"/>
      <c r="AY64" s="639">
        <v>14</v>
      </c>
      <c r="AZ64" s="647"/>
      <c r="BA64" s="323"/>
      <c r="BB64" s="581"/>
      <c r="BC64" s="596"/>
      <c r="BD64" s="581"/>
      <c r="BE64" s="596"/>
      <c r="BF64" s="581"/>
      <c r="BG64" s="596"/>
      <c r="BH64" s="581"/>
      <c r="BI64" s="596"/>
      <c r="BJ64" s="581"/>
      <c r="BK64" s="596"/>
      <c r="BL64" s="581"/>
      <c r="BM64" s="596"/>
      <c r="BN64" s="638"/>
      <c r="BR64" s="181">
        <f t="shared" si="2"/>
        <v>0.11666666666666667</v>
      </c>
      <c r="BS64" s="108">
        <f t="shared" si="3"/>
        <v>0</v>
      </c>
    </row>
    <row r="65" spans="1:176" ht="12" customHeight="1">
      <c r="A65" s="641" t="s">
        <v>116</v>
      </c>
      <c r="B65" s="642"/>
      <c r="C65" s="643"/>
      <c r="D65" s="596" t="s">
        <v>219</v>
      </c>
      <c r="E65" s="597"/>
      <c r="F65" s="581"/>
      <c r="G65" s="598" t="s">
        <v>90</v>
      </c>
      <c r="H65" s="599"/>
      <c r="I65" s="599"/>
      <c r="J65" s="599"/>
      <c r="K65" s="599"/>
      <c r="L65" s="599"/>
      <c r="M65" s="599"/>
      <c r="N65" s="599"/>
      <c r="O65" s="599"/>
      <c r="P65" s="599"/>
      <c r="Q65" s="599"/>
      <c r="R65" s="599"/>
      <c r="S65" s="599"/>
      <c r="T65" s="599"/>
      <c r="U65" s="599"/>
      <c r="V65" s="599"/>
      <c r="W65" s="599"/>
      <c r="X65" s="599"/>
      <c r="Y65" s="599"/>
      <c r="Z65" s="599"/>
      <c r="AA65" s="599"/>
      <c r="AB65" s="599"/>
      <c r="AC65" s="599"/>
      <c r="AD65" s="600"/>
      <c r="AE65" s="601">
        <v>8</v>
      </c>
      <c r="AF65" s="578"/>
      <c r="AG65" s="577"/>
      <c r="AH65" s="578"/>
      <c r="AI65" s="323"/>
      <c r="AJ65" s="324"/>
      <c r="AK65" s="653">
        <v>4</v>
      </c>
      <c r="AL65" s="654"/>
      <c r="AM65" s="628">
        <f t="shared" si="4"/>
        <v>120</v>
      </c>
      <c r="AN65" s="629"/>
      <c r="AO65" s="655">
        <f t="shared" si="0"/>
        <v>14</v>
      </c>
      <c r="AP65" s="656"/>
      <c r="AQ65" s="655">
        <v>6</v>
      </c>
      <c r="AR65" s="656"/>
      <c r="AS65" s="655">
        <v>4</v>
      </c>
      <c r="AT65" s="656"/>
      <c r="AU65" s="655">
        <v>4</v>
      </c>
      <c r="AV65" s="656"/>
      <c r="AW65" s="575">
        <f t="shared" si="1"/>
        <v>106</v>
      </c>
      <c r="AX65" s="579"/>
      <c r="AY65" s="630"/>
      <c r="AZ65" s="581"/>
      <c r="BA65" s="596"/>
      <c r="BB65" s="581"/>
      <c r="BC65" s="596"/>
      <c r="BD65" s="581"/>
      <c r="BE65" s="596"/>
      <c r="BF65" s="581"/>
      <c r="BG65" s="596"/>
      <c r="BH65" s="581"/>
      <c r="BI65" s="596"/>
      <c r="BJ65" s="581"/>
      <c r="BK65" s="596"/>
      <c r="BL65" s="581"/>
      <c r="BM65" s="582">
        <v>14</v>
      </c>
      <c r="BN65" s="652"/>
      <c r="BR65" s="181">
        <f t="shared" si="2"/>
        <v>0.11666666666666667</v>
      </c>
      <c r="BS65" s="106">
        <f t="shared" si="3"/>
        <v>0</v>
      </c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  <c r="FQ65" s="106"/>
      <c r="FR65" s="106"/>
      <c r="FS65" s="106"/>
      <c r="FT65" s="106"/>
    </row>
    <row r="66" spans="1:176" s="139" customFormat="1" ht="12" customHeight="1">
      <c r="A66" s="658" t="s">
        <v>116</v>
      </c>
      <c r="B66" s="659"/>
      <c r="C66" s="660"/>
      <c r="D66" s="596" t="s">
        <v>220</v>
      </c>
      <c r="E66" s="597"/>
      <c r="F66" s="581"/>
      <c r="G66" s="598" t="s">
        <v>89</v>
      </c>
      <c r="H66" s="599"/>
      <c r="I66" s="599"/>
      <c r="J66" s="599"/>
      <c r="K66" s="599"/>
      <c r="L66" s="599"/>
      <c r="M66" s="599"/>
      <c r="N66" s="599"/>
      <c r="O66" s="599"/>
      <c r="P66" s="599"/>
      <c r="Q66" s="599"/>
      <c r="R66" s="599"/>
      <c r="S66" s="599"/>
      <c r="T66" s="599"/>
      <c r="U66" s="599"/>
      <c r="V66" s="599"/>
      <c r="W66" s="599"/>
      <c r="X66" s="599"/>
      <c r="Y66" s="599"/>
      <c r="Z66" s="599"/>
      <c r="AA66" s="599"/>
      <c r="AB66" s="599"/>
      <c r="AC66" s="599"/>
      <c r="AD66" s="600"/>
      <c r="AE66" s="601">
        <v>6</v>
      </c>
      <c r="AF66" s="578"/>
      <c r="AG66" s="577"/>
      <c r="AH66" s="578"/>
      <c r="AI66" s="323"/>
      <c r="AJ66" s="324"/>
      <c r="AK66" s="577">
        <v>5</v>
      </c>
      <c r="AL66" s="578"/>
      <c r="AM66" s="628">
        <f t="shared" si="4"/>
        <v>150</v>
      </c>
      <c r="AN66" s="629"/>
      <c r="AO66" s="655">
        <f t="shared" si="0"/>
        <v>16</v>
      </c>
      <c r="AP66" s="656"/>
      <c r="AQ66" s="323">
        <v>10</v>
      </c>
      <c r="AR66" s="581"/>
      <c r="AS66" s="323">
        <v>6</v>
      </c>
      <c r="AT66" s="581"/>
      <c r="AU66" s="596"/>
      <c r="AV66" s="581"/>
      <c r="AW66" s="628">
        <f t="shared" si="1"/>
        <v>134</v>
      </c>
      <c r="AX66" s="637"/>
      <c r="AY66" s="630"/>
      <c r="AZ66" s="581"/>
      <c r="BA66" s="323"/>
      <c r="BB66" s="581"/>
      <c r="BC66" s="596"/>
      <c r="BD66" s="581"/>
      <c r="BE66" s="596"/>
      <c r="BF66" s="581"/>
      <c r="BG66" s="323"/>
      <c r="BH66" s="581"/>
      <c r="BI66" s="582">
        <v>16</v>
      </c>
      <c r="BJ66" s="583"/>
      <c r="BK66" s="596"/>
      <c r="BL66" s="581"/>
      <c r="BM66" s="323"/>
      <c r="BN66" s="324"/>
      <c r="BR66" s="181">
        <f t="shared" si="2"/>
        <v>0.10666666666666667</v>
      </c>
      <c r="BS66" s="140">
        <f t="shared" si="3"/>
        <v>0</v>
      </c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  <c r="EA66" s="140"/>
      <c r="EB66" s="140"/>
      <c r="EC66" s="140"/>
      <c r="ED66" s="140"/>
      <c r="EE66" s="140"/>
      <c r="EF66" s="140"/>
      <c r="EG66" s="140"/>
      <c r="EH66" s="140"/>
      <c r="EI66" s="140"/>
      <c r="EJ66" s="140"/>
      <c r="EK66" s="140"/>
      <c r="EL66" s="140"/>
      <c r="EM66" s="140"/>
      <c r="EN66" s="140"/>
      <c r="EO66" s="140"/>
      <c r="EP66" s="140"/>
      <c r="EQ66" s="140"/>
      <c r="ER66" s="140"/>
      <c r="ES66" s="140"/>
      <c r="ET66" s="140"/>
      <c r="EU66" s="140"/>
      <c r="EV66" s="140"/>
      <c r="EW66" s="140"/>
      <c r="EX66" s="140"/>
      <c r="EY66" s="140"/>
      <c r="EZ66" s="140"/>
      <c r="FA66" s="140"/>
      <c r="FB66" s="140"/>
      <c r="FC66" s="140"/>
      <c r="FD66" s="140"/>
      <c r="FE66" s="140"/>
      <c r="FF66" s="140"/>
      <c r="FG66" s="140"/>
      <c r="FH66" s="140"/>
      <c r="FI66" s="140"/>
      <c r="FJ66" s="140"/>
      <c r="FK66" s="140"/>
      <c r="FL66" s="140"/>
      <c r="FM66" s="140"/>
      <c r="FN66" s="140"/>
      <c r="FO66" s="140"/>
      <c r="FP66" s="140"/>
      <c r="FQ66" s="140"/>
      <c r="FR66" s="140"/>
      <c r="FS66" s="140"/>
      <c r="FT66" s="140"/>
    </row>
    <row r="67" spans="1:176" s="139" customFormat="1" ht="11.25" customHeight="1" thickBot="1">
      <c r="A67" s="634" t="s">
        <v>116</v>
      </c>
      <c r="B67" s="635"/>
      <c r="C67" s="636"/>
      <c r="D67" s="596" t="s">
        <v>221</v>
      </c>
      <c r="E67" s="597"/>
      <c r="F67" s="581"/>
      <c r="G67" s="598" t="s">
        <v>96</v>
      </c>
      <c r="H67" s="599"/>
      <c r="I67" s="599"/>
      <c r="J67" s="599"/>
      <c r="K67" s="599"/>
      <c r="L67" s="599"/>
      <c r="M67" s="599"/>
      <c r="N67" s="599"/>
      <c r="O67" s="599"/>
      <c r="P67" s="599"/>
      <c r="Q67" s="599"/>
      <c r="R67" s="599"/>
      <c r="S67" s="599"/>
      <c r="T67" s="599"/>
      <c r="U67" s="599"/>
      <c r="V67" s="599"/>
      <c r="W67" s="599"/>
      <c r="X67" s="599"/>
      <c r="Y67" s="599"/>
      <c r="Z67" s="599"/>
      <c r="AA67" s="599"/>
      <c r="AB67" s="599"/>
      <c r="AC67" s="599"/>
      <c r="AD67" s="600"/>
      <c r="AE67" s="371"/>
      <c r="AF67" s="372"/>
      <c r="AG67" s="648">
        <v>1</v>
      </c>
      <c r="AH67" s="649"/>
      <c r="AI67" s="650"/>
      <c r="AJ67" s="651"/>
      <c r="AK67" s="577">
        <v>4</v>
      </c>
      <c r="AL67" s="578"/>
      <c r="AM67" s="628">
        <f t="shared" si="4"/>
        <v>120</v>
      </c>
      <c r="AN67" s="629"/>
      <c r="AO67" s="323">
        <f t="shared" si="0"/>
        <v>14</v>
      </c>
      <c r="AP67" s="581"/>
      <c r="AQ67" s="323">
        <v>8</v>
      </c>
      <c r="AR67" s="581"/>
      <c r="AS67" s="323">
        <v>6</v>
      </c>
      <c r="AT67" s="581"/>
      <c r="AU67" s="596"/>
      <c r="AV67" s="581"/>
      <c r="AW67" s="575">
        <f t="shared" si="1"/>
        <v>106</v>
      </c>
      <c r="AX67" s="579"/>
      <c r="AY67" s="657">
        <v>14</v>
      </c>
      <c r="AZ67" s="647"/>
      <c r="BA67" s="323"/>
      <c r="BB67" s="581"/>
      <c r="BC67" s="596"/>
      <c r="BD67" s="581"/>
      <c r="BE67" s="596"/>
      <c r="BF67" s="581"/>
      <c r="BG67" s="596"/>
      <c r="BH67" s="581"/>
      <c r="BI67" s="596"/>
      <c r="BJ67" s="581"/>
      <c r="BK67" s="596"/>
      <c r="BL67" s="581"/>
      <c r="BM67" s="717"/>
      <c r="BN67" s="724"/>
      <c r="BR67" s="181">
        <f t="shared" si="2"/>
        <v>0.11666666666666667</v>
      </c>
      <c r="BS67" s="140">
        <f t="shared" si="3"/>
        <v>0</v>
      </c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  <c r="DM67" s="140"/>
      <c r="DN67" s="140"/>
      <c r="DO67" s="140"/>
      <c r="DP67" s="140"/>
      <c r="DQ67" s="140"/>
      <c r="DR67" s="140"/>
      <c r="DS67" s="140"/>
      <c r="DT67" s="140"/>
      <c r="DU67" s="140"/>
      <c r="DV67" s="140"/>
      <c r="DW67" s="140"/>
      <c r="DX67" s="140"/>
      <c r="DY67" s="140"/>
      <c r="DZ67" s="140"/>
      <c r="EA67" s="140"/>
      <c r="EB67" s="140"/>
      <c r="EC67" s="140"/>
      <c r="ED67" s="140"/>
      <c r="EE67" s="140"/>
      <c r="EF67" s="140"/>
      <c r="EG67" s="140"/>
      <c r="EH67" s="140"/>
      <c r="EI67" s="140"/>
      <c r="EJ67" s="140"/>
      <c r="EK67" s="140"/>
      <c r="EL67" s="140"/>
      <c r="EM67" s="140"/>
      <c r="EN67" s="140"/>
      <c r="EO67" s="140"/>
      <c r="EP67" s="140"/>
      <c r="EQ67" s="140"/>
      <c r="ER67" s="140"/>
      <c r="ES67" s="140"/>
      <c r="ET67" s="140"/>
      <c r="EU67" s="140"/>
      <c r="EV67" s="140"/>
      <c r="EW67" s="140"/>
      <c r="EX67" s="140"/>
      <c r="EY67" s="140"/>
      <c r="EZ67" s="140"/>
      <c r="FA67" s="140"/>
      <c r="FB67" s="140"/>
      <c r="FC67" s="140"/>
      <c r="FD67" s="140"/>
      <c r="FE67" s="140"/>
      <c r="FF67" s="140"/>
      <c r="FG67" s="140"/>
      <c r="FH67" s="140"/>
      <c r="FI67" s="140"/>
      <c r="FJ67" s="140"/>
      <c r="FK67" s="140"/>
      <c r="FL67" s="140"/>
      <c r="FM67" s="140"/>
      <c r="FN67" s="140"/>
      <c r="FO67" s="140"/>
      <c r="FP67" s="140"/>
      <c r="FQ67" s="140"/>
      <c r="FR67" s="140"/>
      <c r="FS67" s="140"/>
      <c r="FT67" s="140"/>
    </row>
    <row r="68" spans="1:176" s="113" customFormat="1" ht="12" customHeight="1" thickBot="1">
      <c r="A68" s="664"/>
      <c r="B68" s="665"/>
      <c r="C68" s="666"/>
      <c r="D68" s="667" t="s">
        <v>13</v>
      </c>
      <c r="E68" s="667"/>
      <c r="F68" s="667"/>
      <c r="G68" s="667"/>
      <c r="H68" s="667"/>
      <c r="I68" s="667"/>
      <c r="J68" s="667"/>
      <c r="K68" s="667"/>
      <c r="L68" s="667"/>
      <c r="M68" s="667"/>
      <c r="N68" s="667"/>
      <c r="O68" s="667"/>
      <c r="P68" s="667"/>
      <c r="Q68" s="667"/>
      <c r="R68" s="667"/>
      <c r="S68" s="667"/>
      <c r="T68" s="667"/>
      <c r="U68" s="667"/>
      <c r="V68" s="667"/>
      <c r="W68" s="667"/>
      <c r="X68" s="667"/>
      <c r="Y68" s="667"/>
      <c r="Z68" s="667"/>
      <c r="AA68" s="667"/>
      <c r="AB68" s="667"/>
      <c r="AC68" s="667"/>
      <c r="AD68" s="668"/>
      <c r="AE68" s="615">
        <f>COUNT(AE61:AF67)</f>
        <v>3</v>
      </c>
      <c r="AF68" s="613"/>
      <c r="AG68" s="616">
        <f>COUNT(AG61:AH67)</f>
        <v>4</v>
      </c>
      <c r="AH68" s="617"/>
      <c r="AI68" s="618">
        <f>COUNT(AI61:AJ67)</f>
        <v>0</v>
      </c>
      <c r="AJ68" s="619"/>
      <c r="AK68" s="669">
        <f>SUM(AK61:AL67)</f>
        <v>30</v>
      </c>
      <c r="AL68" s="670"/>
      <c r="AM68" s="671">
        <f>SUM(AM61:AN67)</f>
        <v>900</v>
      </c>
      <c r="AN68" s="670"/>
      <c r="AO68" s="671">
        <f>SUM(AO61:AP67)</f>
        <v>102</v>
      </c>
      <c r="AP68" s="670"/>
      <c r="AQ68" s="671">
        <f>SUM(AQ61:AR67)</f>
        <v>50</v>
      </c>
      <c r="AR68" s="670"/>
      <c r="AS68" s="671">
        <f>SUM(AS61:AT67)</f>
        <v>48</v>
      </c>
      <c r="AT68" s="670"/>
      <c r="AU68" s="671">
        <f>SUM(AU61:AV67)</f>
        <v>4</v>
      </c>
      <c r="AV68" s="670"/>
      <c r="AW68" s="671">
        <f>SUM(AW61:AX67)</f>
        <v>798</v>
      </c>
      <c r="AX68" s="672"/>
      <c r="AY68" s="673">
        <f>SUM(AY61:AZ67)</f>
        <v>38</v>
      </c>
      <c r="AZ68" s="674"/>
      <c r="BA68" s="675">
        <f>SUM(BA61:BB67)</f>
        <v>10</v>
      </c>
      <c r="BB68" s="674"/>
      <c r="BC68" s="676">
        <f>SUM(BC61:BD67)</f>
        <v>0</v>
      </c>
      <c r="BD68" s="674"/>
      <c r="BE68" s="675">
        <f>SUM(BE61:BF67)</f>
        <v>0</v>
      </c>
      <c r="BF68" s="674"/>
      <c r="BG68" s="675">
        <f>SUM(BG61:BH67)</f>
        <v>0</v>
      </c>
      <c r="BH68" s="674"/>
      <c r="BI68" s="675">
        <f>SUM(BI61:BJ67)</f>
        <v>16</v>
      </c>
      <c r="BJ68" s="674"/>
      <c r="BK68" s="675">
        <f>SUM(BK61:BL67)</f>
        <v>14</v>
      </c>
      <c r="BL68" s="674"/>
      <c r="BM68" s="863">
        <f>SUM(BM61:BN67)</f>
        <v>24</v>
      </c>
      <c r="BN68" s="864"/>
      <c r="BO68" s="106"/>
      <c r="BP68" s="106"/>
      <c r="BQ68" s="106"/>
      <c r="BR68" s="180">
        <f t="shared" si="2"/>
        <v>0.11333333333333333</v>
      </c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106"/>
      <c r="DR68" s="106"/>
      <c r="DS68" s="106"/>
      <c r="DT68" s="106"/>
      <c r="DU68" s="106"/>
      <c r="DV68" s="106"/>
      <c r="DW68" s="106"/>
      <c r="DX68" s="106"/>
      <c r="DY68" s="106"/>
      <c r="DZ68" s="106"/>
      <c r="EA68" s="106"/>
      <c r="EB68" s="106"/>
      <c r="EC68" s="106"/>
      <c r="ED68" s="106"/>
      <c r="EE68" s="106"/>
      <c r="EF68" s="106"/>
      <c r="EG68" s="106"/>
      <c r="EH68" s="106"/>
      <c r="EI68" s="106"/>
      <c r="EJ68" s="106"/>
      <c r="EK68" s="106"/>
      <c r="EL68" s="106"/>
      <c r="EM68" s="106"/>
      <c r="EN68" s="106"/>
      <c r="EO68" s="106"/>
      <c r="EP68" s="106"/>
      <c r="EQ68" s="106"/>
      <c r="ER68" s="106"/>
      <c r="ES68" s="106"/>
      <c r="ET68" s="106"/>
      <c r="EU68" s="106"/>
      <c r="EV68" s="106"/>
      <c r="EW68" s="106"/>
      <c r="EX68" s="106"/>
      <c r="EY68" s="106"/>
      <c r="EZ68" s="106"/>
      <c r="FA68" s="106"/>
      <c r="FB68" s="106"/>
      <c r="FC68" s="106"/>
      <c r="FD68" s="106"/>
      <c r="FE68" s="106"/>
      <c r="FF68" s="106"/>
      <c r="FG68" s="106"/>
      <c r="FH68" s="106"/>
      <c r="FI68" s="106"/>
      <c r="FJ68" s="106"/>
      <c r="FK68" s="106"/>
      <c r="FL68" s="106"/>
      <c r="FM68" s="106"/>
      <c r="FN68" s="106"/>
      <c r="FO68" s="106"/>
      <c r="FP68" s="106"/>
      <c r="FQ68" s="106"/>
      <c r="FR68" s="106"/>
      <c r="FS68" s="106"/>
      <c r="FT68" s="106"/>
    </row>
    <row r="69" spans="1:176" s="109" customFormat="1" ht="12" customHeight="1" thickTop="1" thickBot="1">
      <c r="A69" s="584" t="s">
        <v>143</v>
      </c>
      <c r="B69" s="585"/>
      <c r="C69" s="585"/>
      <c r="D69" s="585"/>
      <c r="E69" s="585"/>
      <c r="F69" s="585"/>
      <c r="G69" s="585"/>
      <c r="H69" s="585"/>
      <c r="I69" s="585"/>
      <c r="J69" s="585"/>
      <c r="K69" s="585"/>
      <c r="L69" s="585"/>
      <c r="M69" s="585"/>
      <c r="N69" s="585"/>
      <c r="O69" s="585"/>
      <c r="P69" s="585"/>
      <c r="Q69" s="585"/>
      <c r="R69" s="585"/>
      <c r="S69" s="585"/>
      <c r="T69" s="585"/>
      <c r="U69" s="585"/>
      <c r="V69" s="585"/>
      <c r="W69" s="585"/>
      <c r="X69" s="585"/>
      <c r="Y69" s="585"/>
      <c r="Z69" s="585"/>
      <c r="AA69" s="585"/>
      <c r="AB69" s="585"/>
      <c r="AC69" s="585"/>
      <c r="AD69" s="585"/>
      <c r="AE69" s="585"/>
      <c r="AF69" s="585"/>
      <c r="AG69" s="585"/>
      <c r="AH69" s="585"/>
      <c r="AI69" s="585"/>
      <c r="AJ69" s="585"/>
      <c r="AK69" s="585"/>
      <c r="AL69" s="585"/>
      <c r="AM69" s="585"/>
      <c r="AN69" s="585"/>
      <c r="AO69" s="585"/>
      <c r="AP69" s="585"/>
      <c r="AQ69" s="585"/>
      <c r="AR69" s="585"/>
      <c r="AS69" s="585"/>
      <c r="AT69" s="585"/>
      <c r="AU69" s="585"/>
      <c r="AV69" s="585"/>
      <c r="AW69" s="585"/>
      <c r="AX69" s="585"/>
      <c r="AY69" s="585"/>
      <c r="AZ69" s="585"/>
      <c r="BA69" s="585"/>
      <c r="BB69" s="585"/>
      <c r="BC69" s="585"/>
      <c r="BD69" s="585"/>
      <c r="BE69" s="585"/>
      <c r="BF69" s="585"/>
      <c r="BG69" s="585"/>
      <c r="BH69" s="585"/>
      <c r="BI69" s="585"/>
      <c r="BJ69" s="585"/>
      <c r="BK69" s="585"/>
      <c r="BL69" s="585"/>
      <c r="BM69" s="585"/>
      <c r="BN69" s="585"/>
      <c r="BR69" s="180"/>
      <c r="BS69" s="110"/>
      <c r="BT69" s="110"/>
      <c r="BU69" s="110"/>
      <c r="BV69" s="110"/>
      <c r="BW69" s="110"/>
      <c r="BX69" s="110"/>
      <c r="BY69" s="110"/>
      <c r="BZ69" s="110"/>
      <c r="CA69" s="110"/>
      <c r="CB69" s="110"/>
      <c r="CC69" s="110"/>
      <c r="CD69" s="110"/>
      <c r="CE69" s="110"/>
      <c r="CF69" s="110"/>
      <c r="CG69" s="110"/>
      <c r="CH69" s="110"/>
      <c r="CI69" s="110"/>
      <c r="CJ69" s="110"/>
      <c r="CK69" s="110"/>
      <c r="CL69" s="110"/>
      <c r="CM69" s="110"/>
      <c r="CN69" s="110"/>
      <c r="CO69" s="110"/>
      <c r="CP69" s="110"/>
      <c r="CQ69" s="110"/>
      <c r="CR69" s="110"/>
      <c r="CS69" s="110"/>
      <c r="CT69" s="110"/>
      <c r="CU69" s="110"/>
      <c r="CV69" s="110"/>
      <c r="CW69" s="110"/>
      <c r="CX69" s="110"/>
      <c r="CY69" s="110"/>
      <c r="CZ69" s="110"/>
      <c r="DA69" s="110"/>
      <c r="DB69" s="110"/>
      <c r="DC69" s="110"/>
      <c r="DD69" s="110"/>
      <c r="DE69" s="110"/>
      <c r="DF69" s="110"/>
      <c r="DG69" s="110"/>
      <c r="DH69" s="110"/>
      <c r="DI69" s="110"/>
      <c r="DJ69" s="110"/>
      <c r="DK69" s="110"/>
      <c r="DL69" s="110"/>
      <c r="DM69" s="110"/>
      <c r="DN69" s="110"/>
      <c r="DO69" s="110"/>
      <c r="DP69" s="110"/>
      <c r="DQ69" s="110"/>
      <c r="DR69" s="110"/>
      <c r="DS69" s="110"/>
      <c r="DT69" s="110"/>
      <c r="DU69" s="110"/>
      <c r="DV69" s="110"/>
      <c r="DW69" s="110"/>
      <c r="DX69" s="110"/>
      <c r="DY69" s="110"/>
      <c r="DZ69" s="110"/>
      <c r="EA69" s="110"/>
      <c r="EB69" s="110"/>
      <c r="EC69" s="110"/>
      <c r="ED69" s="110"/>
      <c r="EE69" s="110"/>
      <c r="EF69" s="110"/>
      <c r="EG69" s="110"/>
      <c r="EH69" s="110"/>
      <c r="EI69" s="110"/>
      <c r="EJ69" s="110"/>
      <c r="EK69" s="110"/>
      <c r="EL69" s="110"/>
      <c r="EM69" s="110"/>
      <c r="EN69" s="110"/>
      <c r="EO69" s="110"/>
      <c r="EP69" s="110"/>
      <c r="EQ69" s="110"/>
      <c r="ER69" s="110"/>
      <c r="ES69" s="110"/>
      <c r="ET69" s="110"/>
      <c r="EU69" s="110"/>
      <c r="EV69" s="110"/>
      <c r="EW69" s="110"/>
      <c r="EX69" s="110"/>
      <c r="EY69" s="110"/>
      <c r="EZ69" s="110"/>
      <c r="FA69" s="110"/>
      <c r="FB69" s="110"/>
      <c r="FC69" s="110"/>
      <c r="FD69" s="110"/>
      <c r="FE69" s="110"/>
      <c r="FF69" s="110"/>
      <c r="FG69" s="110"/>
      <c r="FH69" s="110"/>
      <c r="FI69" s="110"/>
      <c r="FJ69" s="110"/>
      <c r="FK69" s="110"/>
      <c r="FL69" s="110"/>
      <c r="FM69" s="110"/>
      <c r="FN69" s="110"/>
      <c r="FO69" s="110"/>
      <c r="FP69" s="110"/>
      <c r="FQ69" s="110"/>
      <c r="FR69" s="110"/>
      <c r="FS69" s="110"/>
      <c r="FT69" s="110"/>
    </row>
    <row r="70" spans="1:176" s="109" customFormat="1" ht="12" customHeight="1" thickTop="1">
      <c r="A70" s="591"/>
      <c r="B70" s="591"/>
      <c r="C70" s="682"/>
      <c r="D70" s="683"/>
      <c r="E70" s="591"/>
      <c r="F70" s="682"/>
      <c r="G70" s="591" t="s">
        <v>127</v>
      </c>
      <c r="H70" s="591"/>
      <c r="I70" s="591"/>
      <c r="J70" s="591"/>
      <c r="K70" s="591"/>
      <c r="L70" s="591"/>
      <c r="M70" s="591"/>
      <c r="N70" s="591"/>
      <c r="O70" s="591"/>
      <c r="P70" s="591"/>
      <c r="Q70" s="591"/>
      <c r="R70" s="591"/>
      <c r="S70" s="591"/>
      <c r="T70" s="591"/>
      <c r="U70" s="591"/>
      <c r="V70" s="591"/>
      <c r="W70" s="591"/>
      <c r="X70" s="591"/>
      <c r="Y70" s="591"/>
      <c r="Z70" s="591"/>
      <c r="AA70" s="591"/>
      <c r="AB70" s="591"/>
      <c r="AC70" s="591"/>
      <c r="AD70" s="591"/>
      <c r="AE70" s="371"/>
      <c r="AF70" s="372"/>
      <c r="AG70" s="373"/>
      <c r="AH70" s="372"/>
      <c r="AI70" s="650">
        <v>6</v>
      </c>
      <c r="AJ70" s="651"/>
      <c r="AK70" s="684"/>
      <c r="AL70" s="685"/>
      <c r="AM70" s="373"/>
      <c r="AN70" s="372"/>
      <c r="AO70" s="373"/>
      <c r="AP70" s="372"/>
      <c r="AQ70" s="373"/>
      <c r="AR70" s="372"/>
      <c r="AS70" s="373"/>
      <c r="AT70" s="372"/>
      <c r="AU70" s="373"/>
      <c r="AV70" s="372"/>
      <c r="AW70" s="373"/>
      <c r="AX70" s="686"/>
      <c r="AY70" s="687"/>
      <c r="AZ70" s="662"/>
      <c r="BA70" s="661"/>
      <c r="BB70" s="662"/>
      <c r="BC70" s="661"/>
      <c r="BD70" s="662"/>
      <c r="BE70" s="661"/>
      <c r="BF70" s="662"/>
      <c r="BG70" s="661"/>
      <c r="BH70" s="662"/>
      <c r="BI70" s="661"/>
      <c r="BJ70" s="662"/>
      <c r="BK70" s="661"/>
      <c r="BL70" s="662"/>
      <c r="BM70" s="661"/>
      <c r="BN70" s="663"/>
      <c r="BR70" s="182"/>
      <c r="BS70" s="110">
        <f t="shared" ref="BS70:BS98" si="5">AO70-AQ70-AS70-AU70</f>
        <v>0</v>
      </c>
      <c r="BT70" s="110"/>
      <c r="BU70" s="110"/>
      <c r="BV70" s="110"/>
      <c r="BW70" s="110"/>
      <c r="BX70" s="110"/>
      <c r="BY70" s="110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0"/>
      <c r="CP70" s="110"/>
      <c r="CQ70" s="110"/>
      <c r="CR70" s="110"/>
      <c r="CS70" s="110"/>
      <c r="CT70" s="110"/>
      <c r="CU70" s="110"/>
      <c r="CV70" s="110"/>
      <c r="CW70" s="110"/>
      <c r="CX70" s="110"/>
      <c r="CY70" s="110"/>
      <c r="CZ70" s="110"/>
      <c r="DA70" s="110"/>
      <c r="DB70" s="110"/>
      <c r="DC70" s="110"/>
      <c r="DD70" s="110"/>
      <c r="DE70" s="110"/>
      <c r="DF70" s="110"/>
      <c r="DG70" s="110"/>
      <c r="DH70" s="110"/>
      <c r="DI70" s="110"/>
      <c r="DJ70" s="110"/>
      <c r="DK70" s="110"/>
      <c r="DL70" s="110"/>
      <c r="DM70" s="110"/>
      <c r="DN70" s="110"/>
      <c r="DO70" s="110"/>
      <c r="DP70" s="110"/>
      <c r="DQ70" s="110"/>
      <c r="DR70" s="110"/>
      <c r="DS70" s="110"/>
      <c r="DT70" s="110"/>
      <c r="DU70" s="110"/>
      <c r="DV70" s="110"/>
      <c r="DW70" s="110"/>
      <c r="DX70" s="110"/>
      <c r="DY70" s="110"/>
      <c r="DZ70" s="110"/>
      <c r="EA70" s="110"/>
      <c r="EB70" s="110"/>
      <c r="EC70" s="110"/>
      <c r="ED70" s="110"/>
      <c r="EE70" s="110"/>
      <c r="EF70" s="110"/>
      <c r="EG70" s="110"/>
      <c r="EH70" s="110"/>
      <c r="EI70" s="110"/>
      <c r="EJ70" s="110"/>
      <c r="EK70" s="110"/>
      <c r="EL70" s="110"/>
      <c r="EM70" s="110"/>
      <c r="EN70" s="110"/>
      <c r="EO70" s="110"/>
      <c r="EP70" s="110"/>
      <c r="EQ70" s="110"/>
      <c r="ER70" s="110"/>
      <c r="ES70" s="110"/>
      <c r="ET70" s="110"/>
      <c r="EU70" s="110"/>
      <c r="EV70" s="110"/>
      <c r="EW70" s="110"/>
      <c r="EX70" s="110"/>
      <c r="EY70" s="110"/>
      <c r="EZ70" s="110"/>
      <c r="FA70" s="110"/>
      <c r="FB70" s="110"/>
      <c r="FC70" s="110"/>
      <c r="FD70" s="110"/>
      <c r="FE70" s="110"/>
      <c r="FF70" s="110"/>
      <c r="FG70" s="110"/>
      <c r="FH70" s="110"/>
      <c r="FI70" s="110"/>
      <c r="FJ70" s="110"/>
      <c r="FK70" s="110"/>
      <c r="FL70" s="110"/>
      <c r="FM70" s="110"/>
      <c r="FN70" s="110"/>
      <c r="FO70" s="110"/>
      <c r="FP70" s="110"/>
      <c r="FQ70" s="110"/>
      <c r="FR70" s="110"/>
      <c r="FS70" s="110"/>
      <c r="FT70" s="110"/>
    </row>
    <row r="71" spans="1:176" ht="12.75" customHeight="1">
      <c r="A71" s="641" t="s">
        <v>117</v>
      </c>
      <c r="B71" s="642"/>
      <c r="C71" s="643"/>
      <c r="D71" s="690" t="s">
        <v>222</v>
      </c>
      <c r="E71" s="690"/>
      <c r="F71" s="690"/>
      <c r="G71" s="598" t="s">
        <v>78</v>
      </c>
      <c r="H71" s="599"/>
      <c r="I71" s="599"/>
      <c r="J71" s="599"/>
      <c r="K71" s="599"/>
      <c r="L71" s="599"/>
      <c r="M71" s="599"/>
      <c r="N71" s="599"/>
      <c r="O71" s="599"/>
      <c r="P71" s="599"/>
      <c r="Q71" s="599"/>
      <c r="R71" s="599"/>
      <c r="S71" s="599"/>
      <c r="T71" s="599"/>
      <c r="U71" s="599"/>
      <c r="V71" s="599"/>
      <c r="W71" s="599"/>
      <c r="X71" s="599"/>
      <c r="Y71" s="599"/>
      <c r="Z71" s="599"/>
      <c r="AA71" s="599"/>
      <c r="AB71" s="599"/>
      <c r="AC71" s="599"/>
      <c r="AD71" s="600"/>
      <c r="AE71" s="371">
        <v>1</v>
      </c>
      <c r="AF71" s="372"/>
      <c r="AG71" s="373"/>
      <c r="AH71" s="372"/>
      <c r="AI71" s="650"/>
      <c r="AJ71" s="651"/>
      <c r="AK71" s="577">
        <v>4</v>
      </c>
      <c r="AL71" s="578"/>
      <c r="AM71" s="575">
        <f>(AK71)*30</f>
        <v>120</v>
      </c>
      <c r="AN71" s="576"/>
      <c r="AO71" s="314">
        <f>SUM(AY71:BN71)</f>
        <v>14</v>
      </c>
      <c r="AP71" s="314"/>
      <c r="AQ71" s="373">
        <v>8</v>
      </c>
      <c r="AR71" s="372"/>
      <c r="AS71" s="373">
        <v>6</v>
      </c>
      <c r="AT71" s="372"/>
      <c r="AU71" s="314"/>
      <c r="AV71" s="314"/>
      <c r="AW71" s="575">
        <f>AM71-AO71</f>
        <v>106</v>
      </c>
      <c r="AX71" s="677"/>
      <c r="AY71" s="678">
        <v>14</v>
      </c>
      <c r="AZ71" s="583"/>
      <c r="BA71" s="323"/>
      <c r="BB71" s="581"/>
      <c r="BC71" s="650"/>
      <c r="BD71" s="679"/>
      <c r="BE71" s="650"/>
      <c r="BF71" s="679"/>
      <c r="BG71" s="688"/>
      <c r="BH71" s="679"/>
      <c r="BI71" s="688"/>
      <c r="BJ71" s="679"/>
      <c r="BK71" s="688"/>
      <c r="BL71" s="679"/>
      <c r="BM71" s="688"/>
      <c r="BN71" s="689"/>
      <c r="BR71" s="182">
        <f t="shared" ref="BR71:BR101" si="6">AO71/AM71</f>
        <v>0.11666666666666667</v>
      </c>
      <c r="BS71" s="108">
        <f t="shared" si="5"/>
        <v>0</v>
      </c>
    </row>
    <row r="72" spans="1:176" ht="12" customHeight="1">
      <c r="A72" s="641" t="s">
        <v>117</v>
      </c>
      <c r="B72" s="642"/>
      <c r="C72" s="643"/>
      <c r="D72" s="690" t="s">
        <v>223</v>
      </c>
      <c r="E72" s="690"/>
      <c r="F72" s="690"/>
      <c r="G72" s="605" t="s">
        <v>133</v>
      </c>
      <c r="H72" s="606"/>
      <c r="I72" s="606"/>
      <c r="J72" s="606"/>
      <c r="K72" s="606"/>
      <c r="L72" s="606"/>
      <c r="M72" s="606"/>
      <c r="N72" s="606"/>
      <c r="O72" s="606"/>
      <c r="P72" s="606"/>
      <c r="Q72" s="606"/>
      <c r="R72" s="606"/>
      <c r="S72" s="606"/>
      <c r="T72" s="606"/>
      <c r="U72" s="606"/>
      <c r="V72" s="606"/>
      <c r="W72" s="606"/>
      <c r="X72" s="606"/>
      <c r="Y72" s="606"/>
      <c r="Z72" s="606"/>
      <c r="AA72" s="606"/>
      <c r="AB72" s="606"/>
      <c r="AC72" s="606"/>
      <c r="AD72" s="607"/>
      <c r="AE72" s="601">
        <v>3</v>
      </c>
      <c r="AF72" s="578"/>
      <c r="AG72" s="577"/>
      <c r="AH72" s="578"/>
      <c r="AI72" s="650"/>
      <c r="AJ72" s="651"/>
      <c r="AK72" s="653">
        <v>7</v>
      </c>
      <c r="AL72" s="654"/>
      <c r="AM72" s="575">
        <f>(AK72)*30</f>
        <v>210</v>
      </c>
      <c r="AN72" s="576"/>
      <c r="AO72" s="655">
        <f>SUM(AY72:BN72)</f>
        <v>24</v>
      </c>
      <c r="AP72" s="656"/>
      <c r="AQ72" s="655">
        <v>14</v>
      </c>
      <c r="AR72" s="656"/>
      <c r="AS72" s="655">
        <v>10</v>
      </c>
      <c r="AT72" s="656"/>
      <c r="AU72" s="655"/>
      <c r="AV72" s="656"/>
      <c r="AW72" s="575">
        <f>AM72-AO72</f>
        <v>186</v>
      </c>
      <c r="AX72" s="677"/>
      <c r="AY72" s="691"/>
      <c r="AZ72" s="679"/>
      <c r="BA72" s="650">
        <v>10</v>
      </c>
      <c r="BB72" s="679"/>
      <c r="BC72" s="692">
        <v>14</v>
      </c>
      <c r="BD72" s="693"/>
      <c r="BE72" s="688"/>
      <c r="BF72" s="679"/>
      <c r="BG72" s="688"/>
      <c r="BH72" s="679"/>
      <c r="BI72" s="650"/>
      <c r="BJ72" s="679"/>
      <c r="BK72" s="650"/>
      <c r="BL72" s="679"/>
      <c r="BM72" s="688"/>
      <c r="BN72" s="689"/>
      <c r="BR72" s="182">
        <f t="shared" si="6"/>
        <v>0.11428571428571428</v>
      </c>
      <c r="BS72" s="108">
        <f t="shared" si="5"/>
        <v>0</v>
      </c>
    </row>
    <row r="73" spans="1:176" ht="12.75" customHeight="1">
      <c r="A73" s="641" t="s">
        <v>117</v>
      </c>
      <c r="B73" s="642"/>
      <c r="C73" s="643"/>
      <c r="D73" s="690" t="s">
        <v>224</v>
      </c>
      <c r="E73" s="690"/>
      <c r="F73" s="690"/>
      <c r="G73" s="598" t="s">
        <v>97</v>
      </c>
      <c r="H73" s="599"/>
      <c r="I73" s="599"/>
      <c r="J73" s="599"/>
      <c r="K73" s="599"/>
      <c r="L73" s="599"/>
      <c r="M73" s="599"/>
      <c r="N73" s="599"/>
      <c r="O73" s="599"/>
      <c r="P73" s="599"/>
      <c r="Q73" s="599"/>
      <c r="R73" s="599"/>
      <c r="S73" s="599"/>
      <c r="T73" s="599"/>
      <c r="U73" s="599"/>
      <c r="V73" s="599"/>
      <c r="W73" s="599"/>
      <c r="X73" s="599"/>
      <c r="Y73" s="599"/>
      <c r="Z73" s="599"/>
      <c r="AA73" s="599"/>
      <c r="AB73" s="599"/>
      <c r="AC73" s="599"/>
      <c r="AD73" s="600"/>
      <c r="AE73" s="371"/>
      <c r="AF73" s="372"/>
      <c r="AG73" s="577">
        <v>4</v>
      </c>
      <c r="AH73" s="578"/>
      <c r="AI73" s="323"/>
      <c r="AJ73" s="324"/>
      <c r="AK73" s="577">
        <v>3</v>
      </c>
      <c r="AL73" s="578"/>
      <c r="AM73" s="628">
        <f>(AK73)*30</f>
        <v>90</v>
      </c>
      <c r="AN73" s="694"/>
      <c r="AO73" s="323">
        <f>SUM(AY73:BN73)</f>
        <v>10</v>
      </c>
      <c r="AP73" s="581"/>
      <c r="AQ73" s="373">
        <v>4</v>
      </c>
      <c r="AR73" s="372"/>
      <c r="AS73" s="373">
        <v>6</v>
      </c>
      <c r="AT73" s="372"/>
      <c r="AU73" s="596"/>
      <c r="AV73" s="581"/>
      <c r="AW73" s="628">
        <f>AM73-AO73</f>
        <v>80</v>
      </c>
      <c r="AX73" s="695"/>
      <c r="AY73" s="630"/>
      <c r="AZ73" s="581"/>
      <c r="BA73" s="596"/>
      <c r="BB73" s="581"/>
      <c r="BC73" s="688"/>
      <c r="BD73" s="679"/>
      <c r="BE73" s="696">
        <v>10</v>
      </c>
      <c r="BF73" s="697"/>
      <c r="BG73" s="650"/>
      <c r="BH73" s="679"/>
      <c r="BI73" s="650"/>
      <c r="BJ73" s="679"/>
      <c r="BK73" s="596"/>
      <c r="BL73" s="581"/>
      <c r="BM73" s="650"/>
      <c r="BN73" s="689"/>
      <c r="BR73" s="182">
        <f t="shared" si="6"/>
        <v>0.1111111111111111</v>
      </c>
      <c r="BS73" s="108">
        <f t="shared" si="5"/>
        <v>0</v>
      </c>
    </row>
    <row r="74" spans="1:176" ht="12" customHeight="1" thickBot="1">
      <c r="A74" s="698" t="s">
        <v>117</v>
      </c>
      <c r="B74" s="699"/>
      <c r="C74" s="700"/>
      <c r="D74" s="690" t="s">
        <v>225</v>
      </c>
      <c r="E74" s="690"/>
      <c r="F74" s="690"/>
      <c r="G74" s="598" t="s">
        <v>192</v>
      </c>
      <c r="H74" s="599"/>
      <c r="I74" s="599"/>
      <c r="J74" s="599"/>
      <c r="K74" s="599"/>
      <c r="L74" s="599"/>
      <c r="M74" s="599"/>
      <c r="N74" s="599"/>
      <c r="O74" s="599"/>
      <c r="P74" s="599"/>
      <c r="Q74" s="599"/>
      <c r="R74" s="599"/>
      <c r="S74" s="599"/>
      <c r="T74" s="599"/>
      <c r="U74" s="599"/>
      <c r="V74" s="599"/>
      <c r="W74" s="599"/>
      <c r="X74" s="599"/>
      <c r="Y74" s="599"/>
      <c r="Z74" s="599"/>
      <c r="AA74" s="599"/>
      <c r="AB74" s="599"/>
      <c r="AC74" s="599"/>
      <c r="AD74" s="600"/>
      <c r="AE74" s="371"/>
      <c r="AF74" s="372"/>
      <c r="AG74" s="577">
        <v>5</v>
      </c>
      <c r="AH74" s="578"/>
      <c r="AI74" s="323"/>
      <c r="AJ74" s="324"/>
      <c r="AK74" s="577">
        <v>3</v>
      </c>
      <c r="AL74" s="578"/>
      <c r="AM74" s="628">
        <f>(AK74)*30</f>
        <v>90</v>
      </c>
      <c r="AN74" s="694"/>
      <c r="AO74" s="323">
        <f>SUM(AY74:BN74)</f>
        <v>10</v>
      </c>
      <c r="AP74" s="581"/>
      <c r="AQ74" s="373">
        <v>4</v>
      </c>
      <c r="AR74" s="372"/>
      <c r="AS74" s="373">
        <v>6</v>
      </c>
      <c r="AT74" s="372"/>
      <c r="AU74" s="596"/>
      <c r="AV74" s="581"/>
      <c r="AW74" s="628">
        <f>AM74-AO74</f>
        <v>80</v>
      </c>
      <c r="AX74" s="695"/>
      <c r="AY74" s="630"/>
      <c r="AZ74" s="581"/>
      <c r="BA74" s="596"/>
      <c r="BB74" s="581"/>
      <c r="BC74" s="688"/>
      <c r="BD74" s="679"/>
      <c r="BE74" s="688"/>
      <c r="BF74" s="679"/>
      <c r="BG74" s="696">
        <v>10</v>
      </c>
      <c r="BH74" s="697"/>
      <c r="BI74" s="650"/>
      <c r="BJ74" s="679"/>
      <c r="BK74" s="596"/>
      <c r="BL74" s="581"/>
      <c r="BM74" s="650"/>
      <c r="BN74" s="651"/>
      <c r="BR74" s="182">
        <f t="shared" si="6"/>
        <v>0.1111111111111111</v>
      </c>
      <c r="BS74" s="108">
        <f t="shared" si="5"/>
        <v>0</v>
      </c>
    </row>
    <row r="75" spans="1:176" ht="12" customHeight="1" thickTop="1">
      <c r="A75" s="683"/>
      <c r="B75" s="591"/>
      <c r="C75" s="682"/>
      <c r="D75" s="683"/>
      <c r="E75" s="591"/>
      <c r="F75" s="682"/>
      <c r="G75" s="591" t="s">
        <v>128</v>
      </c>
      <c r="H75" s="591"/>
      <c r="I75" s="591"/>
      <c r="J75" s="591"/>
      <c r="K75" s="591"/>
      <c r="L75" s="591"/>
      <c r="M75" s="591"/>
      <c r="N75" s="591"/>
      <c r="O75" s="591"/>
      <c r="P75" s="591"/>
      <c r="Q75" s="591"/>
      <c r="R75" s="591"/>
      <c r="S75" s="591"/>
      <c r="T75" s="591"/>
      <c r="U75" s="591"/>
      <c r="V75" s="591"/>
      <c r="W75" s="591"/>
      <c r="X75" s="591"/>
      <c r="Y75" s="591"/>
      <c r="Z75" s="591"/>
      <c r="AA75" s="591"/>
      <c r="AB75" s="591"/>
      <c r="AC75" s="591"/>
      <c r="AD75" s="591"/>
      <c r="AE75" s="371"/>
      <c r="AF75" s="372"/>
      <c r="AG75" s="373"/>
      <c r="AH75" s="372"/>
      <c r="AI75" s="650">
        <v>8</v>
      </c>
      <c r="AJ75" s="651"/>
      <c r="AK75" s="684"/>
      <c r="AL75" s="685"/>
      <c r="AM75" s="373"/>
      <c r="AN75" s="372"/>
      <c r="AO75" s="373"/>
      <c r="AP75" s="372"/>
      <c r="AQ75" s="373"/>
      <c r="AR75" s="372"/>
      <c r="AS75" s="373"/>
      <c r="AT75" s="372"/>
      <c r="AU75" s="373"/>
      <c r="AV75" s="372"/>
      <c r="AW75" s="373"/>
      <c r="AX75" s="686"/>
      <c r="AY75" s="371"/>
      <c r="AZ75" s="372"/>
      <c r="BA75" s="373"/>
      <c r="BB75" s="372"/>
      <c r="BC75" s="373"/>
      <c r="BD75" s="372"/>
      <c r="BE75" s="373"/>
      <c r="BF75" s="372"/>
      <c r="BG75" s="373"/>
      <c r="BH75" s="372"/>
      <c r="BI75" s="373"/>
      <c r="BJ75" s="372"/>
      <c r="BK75" s="373"/>
      <c r="BL75" s="372"/>
      <c r="BM75" s="373"/>
      <c r="BN75" s="701"/>
      <c r="BR75" s="182"/>
      <c r="BS75" s="108">
        <f t="shared" si="5"/>
        <v>0</v>
      </c>
    </row>
    <row r="76" spans="1:176" ht="12" customHeight="1">
      <c r="A76" s="641" t="s">
        <v>117</v>
      </c>
      <c r="B76" s="642"/>
      <c r="C76" s="643"/>
      <c r="D76" s="690" t="s">
        <v>226</v>
      </c>
      <c r="E76" s="690"/>
      <c r="F76" s="690"/>
      <c r="G76" s="598" t="s">
        <v>91</v>
      </c>
      <c r="H76" s="599"/>
      <c r="I76" s="599"/>
      <c r="J76" s="599"/>
      <c r="K76" s="599"/>
      <c r="L76" s="599"/>
      <c r="M76" s="599"/>
      <c r="N76" s="599"/>
      <c r="O76" s="599"/>
      <c r="P76" s="599"/>
      <c r="Q76" s="599"/>
      <c r="R76" s="599"/>
      <c r="S76" s="599"/>
      <c r="T76" s="599"/>
      <c r="U76" s="599"/>
      <c r="V76" s="599"/>
      <c r="W76" s="599"/>
      <c r="X76" s="599"/>
      <c r="Y76" s="599"/>
      <c r="Z76" s="599"/>
      <c r="AA76" s="599"/>
      <c r="AB76" s="599"/>
      <c r="AC76" s="599"/>
      <c r="AD76" s="600"/>
      <c r="AE76" s="684"/>
      <c r="AF76" s="685"/>
      <c r="AG76" s="373">
        <v>1</v>
      </c>
      <c r="AH76" s="372"/>
      <c r="AI76" s="650"/>
      <c r="AJ76" s="651"/>
      <c r="AK76" s="580">
        <v>3</v>
      </c>
      <c r="AL76" s="581"/>
      <c r="AM76" s="628">
        <f t="shared" ref="AM76:AM81" si="7">(AK76)*30</f>
        <v>90</v>
      </c>
      <c r="AN76" s="694"/>
      <c r="AO76" s="323">
        <f t="shared" ref="AO76:AO81" si="8">SUM(AY76:BN76)</f>
        <v>10</v>
      </c>
      <c r="AP76" s="581"/>
      <c r="AQ76" s="323">
        <v>4</v>
      </c>
      <c r="AR76" s="581"/>
      <c r="AS76" s="323">
        <v>6</v>
      </c>
      <c r="AT76" s="581"/>
      <c r="AU76" s="702"/>
      <c r="AV76" s="703"/>
      <c r="AW76" s="628">
        <f t="shared" ref="AW76:AW81" si="9">AM76-AO76</f>
        <v>80</v>
      </c>
      <c r="AX76" s="695"/>
      <c r="AY76" s="704">
        <v>10</v>
      </c>
      <c r="AZ76" s="705"/>
      <c r="BA76" s="688"/>
      <c r="BB76" s="679"/>
      <c r="BC76" s="688"/>
      <c r="BD76" s="679"/>
      <c r="BE76" s="688"/>
      <c r="BF76" s="679"/>
      <c r="BG76" s="688"/>
      <c r="BH76" s="679"/>
      <c r="BI76" s="688"/>
      <c r="BJ76" s="679"/>
      <c r="BK76" s="688"/>
      <c r="BL76" s="679"/>
      <c r="BM76" s="688"/>
      <c r="BN76" s="689"/>
      <c r="BR76" s="182">
        <f t="shared" si="6"/>
        <v>0.1111111111111111</v>
      </c>
      <c r="BS76" s="108">
        <f t="shared" si="5"/>
        <v>0</v>
      </c>
    </row>
    <row r="77" spans="1:176" ht="12" customHeight="1">
      <c r="A77" s="641" t="s">
        <v>117</v>
      </c>
      <c r="B77" s="642"/>
      <c r="C77" s="643"/>
      <c r="D77" s="690" t="s">
        <v>227</v>
      </c>
      <c r="E77" s="690"/>
      <c r="F77" s="690"/>
      <c r="G77" s="605" t="s">
        <v>92</v>
      </c>
      <c r="H77" s="606"/>
      <c r="I77" s="606"/>
      <c r="J77" s="606"/>
      <c r="K77" s="606"/>
      <c r="L77" s="606"/>
      <c r="M77" s="606"/>
      <c r="N77" s="606"/>
      <c r="O77" s="606"/>
      <c r="P77" s="606"/>
      <c r="Q77" s="606"/>
      <c r="R77" s="606"/>
      <c r="S77" s="606"/>
      <c r="T77" s="606"/>
      <c r="U77" s="606"/>
      <c r="V77" s="606"/>
      <c r="W77" s="606"/>
      <c r="X77" s="606"/>
      <c r="Y77" s="606"/>
      <c r="Z77" s="606"/>
      <c r="AA77" s="606"/>
      <c r="AB77" s="606"/>
      <c r="AC77" s="606"/>
      <c r="AD77" s="607"/>
      <c r="AE77" s="371">
        <v>2</v>
      </c>
      <c r="AF77" s="372"/>
      <c r="AG77" s="373"/>
      <c r="AH77" s="372"/>
      <c r="AI77" s="650"/>
      <c r="AJ77" s="651"/>
      <c r="AK77" s="577">
        <v>5</v>
      </c>
      <c r="AL77" s="578"/>
      <c r="AM77" s="628">
        <f t="shared" si="7"/>
        <v>150</v>
      </c>
      <c r="AN77" s="694"/>
      <c r="AO77" s="323">
        <f t="shared" si="8"/>
        <v>16</v>
      </c>
      <c r="AP77" s="581"/>
      <c r="AQ77" s="323">
        <v>8</v>
      </c>
      <c r="AR77" s="581"/>
      <c r="AS77" s="323">
        <v>8</v>
      </c>
      <c r="AT77" s="581"/>
      <c r="AU77" s="596"/>
      <c r="AV77" s="581"/>
      <c r="AW77" s="628">
        <f t="shared" si="9"/>
        <v>134</v>
      </c>
      <c r="AX77" s="695"/>
      <c r="AY77" s="580"/>
      <c r="AZ77" s="581"/>
      <c r="BA77" s="582">
        <v>16</v>
      </c>
      <c r="BB77" s="583"/>
      <c r="BC77" s="688"/>
      <c r="BD77" s="679"/>
      <c r="BE77" s="688"/>
      <c r="BF77" s="679"/>
      <c r="BG77" s="688"/>
      <c r="BH77" s="679"/>
      <c r="BI77" s="688"/>
      <c r="BJ77" s="679"/>
      <c r="BK77" s="688"/>
      <c r="BL77" s="679"/>
      <c r="BM77" s="688"/>
      <c r="BN77" s="689"/>
      <c r="BR77" s="182">
        <f t="shared" si="6"/>
        <v>0.10666666666666667</v>
      </c>
      <c r="BS77" s="108">
        <f t="shared" si="5"/>
        <v>0</v>
      </c>
    </row>
    <row r="78" spans="1:176" ht="12" customHeight="1">
      <c r="A78" s="641" t="s">
        <v>117</v>
      </c>
      <c r="B78" s="642"/>
      <c r="C78" s="643"/>
      <c r="D78" s="690" t="s">
        <v>228</v>
      </c>
      <c r="E78" s="690"/>
      <c r="F78" s="690"/>
      <c r="G78" s="605" t="s">
        <v>134</v>
      </c>
      <c r="H78" s="606"/>
      <c r="I78" s="606"/>
      <c r="J78" s="606"/>
      <c r="K78" s="606"/>
      <c r="L78" s="606"/>
      <c r="M78" s="606"/>
      <c r="N78" s="606"/>
      <c r="O78" s="606"/>
      <c r="P78" s="606"/>
      <c r="Q78" s="606"/>
      <c r="R78" s="606"/>
      <c r="S78" s="606"/>
      <c r="T78" s="606"/>
      <c r="U78" s="606"/>
      <c r="V78" s="606"/>
      <c r="W78" s="606"/>
      <c r="X78" s="606"/>
      <c r="Y78" s="606"/>
      <c r="Z78" s="606"/>
      <c r="AA78" s="606"/>
      <c r="AB78" s="606"/>
      <c r="AC78" s="606"/>
      <c r="AD78" s="607"/>
      <c r="AE78" s="706">
        <v>4</v>
      </c>
      <c r="AF78" s="707"/>
      <c r="AG78" s="373"/>
      <c r="AH78" s="372"/>
      <c r="AI78" s="650"/>
      <c r="AJ78" s="651"/>
      <c r="AK78" s="684">
        <v>10</v>
      </c>
      <c r="AL78" s="679"/>
      <c r="AM78" s="575">
        <f t="shared" si="7"/>
        <v>300</v>
      </c>
      <c r="AN78" s="576"/>
      <c r="AO78" s="323">
        <f t="shared" si="8"/>
        <v>32</v>
      </c>
      <c r="AP78" s="581"/>
      <c r="AQ78" s="323">
        <v>14</v>
      </c>
      <c r="AR78" s="581"/>
      <c r="AS78" s="323">
        <v>18</v>
      </c>
      <c r="AT78" s="581"/>
      <c r="AU78" s="577"/>
      <c r="AV78" s="578"/>
      <c r="AW78" s="575">
        <f t="shared" si="9"/>
        <v>268</v>
      </c>
      <c r="AX78" s="677"/>
      <c r="AY78" s="691"/>
      <c r="AZ78" s="679"/>
      <c r="BA78" s="688"/>
      <c r="BB78" s="679"/>
      <c r="BC78" s="650">
        <v>16</v>
      </c>
      <c r="BD78" s="679"/>
      <c r="BE78" s="692">
        <v>16</v>
      </c>
      <c r="BF78" s="693"/>
      <c r="BG78" s="688"/>
      <c r="BH78" s="679"/>
      <c r="BI78" s="688"/>
      <c r="BJ78" s="679"/>
      <c r="BK78" s="596"/>
      <c r="BL78" s="581"/>
      <c r="BM78" s="596"/>
      <c r="BN78" s="638"/>
      <c r="BR78" s="182">
        <f t="shared" si="6"/>
        <v>0.10666666666666667</v>
      </c>
      <c r="BS78" s="108">
        <f t="shared" si="5"/>
        <v>0</v>
      </c>
    </row>
    <row r="79" spans="1:176" ht="12" customHeight="1">
      <c r="A79" s="641" t="s">
        <v>117</v>
      </c>
      <c r="B79" s="642"/>
      <c r="C79" s="643"/>
      <c r="D79" s="690" t="s">
        <v>229</v>
      </c>
      <c r="E79" s="690"/>
      <c r="F79" s="690"/>
      <c r="G79" s="605" t="s">
        <v>98</v>
      </c>
      <c r="H79" s="606"/>
      <c r="I79" s="606"/>
      <c r="J79" s="606"/>
      <c r="K79" s="606"/>
      <c r="L79" s="606"/>
      <c r="M79" s="606"/>
      <c r="N79" s="606"/>
      <c r="O79" s="606"/>
      <c r="P79" s="606"/>
      <c r="Q79" s="606"/>
      <c r="R79" s="606"/>
      <c r="S79" s="606"/>
      <c r="T79" s="606"/>
      <c r="U79" s="606"/>
      <c r="V79" s="606"/>
      <c r="W79" s="606"/>
      <c r="X79" s="606"/>
      <c r="Y79" s="606"/>
      <c r="Z79" s="606"/>
      <c r="AA79" s="606"/>
      <c r="AB79" s="606"/>
      <c r="AC79" s="606"/>
      <c r="AD79" s="607"/>
      <c r="AE79" s="684">
        <v>5</v>
      </c>
      <c r="AF79" s="685"/>
      <c r="AG79" s="373"/>
      <c r="AH79" s="372"/>
      <c r="AI79" s="650"/>
      <c r="AJ79" s="651"/>
      <c r="AK79" s="684">
        <v>3</v>
      </c>
      <c r="AL79" s="685"/>
      <c r="AM79" s="575">
        <f t="shared" si="7"/>
        <v>90</v>
      </c>
      <c r="AN79" s="576"/>
      <c r="AO79" s="323">
        <f t="shared" si="8"/>
        <v>10</v>
      </c>
      <c r="AP79" s="581"/>
      <c r="AQ79" s="323">
        <v>4</v>
      </c>
      <c r="AR79" s="581"/>
      <c r="AS79" s="323">
        <v>6</v>
      </c>
      <c r="AT79" s="581"/>
      <c r="AU79" s="373"/>
      <c r="AV79" s="372"/>
      <c r="AW79" s="575">
        <f t="shared" si="9"/>
        <v>80</v>
      </c>
      <c r="AX79" s="677"/>
      <c r="AY79" s="691"/>
      <c r="AZ79" s="679"/>
      <c r="BA79" s="688"/>
      <c r="BB79" s="679"/>
      <c r="BC79" s="688"/>
      <c r="BD79" s="679"/>
      <c r="BE79" s="688"/>
      <c r="BF79" s="679"/>
      <c r="BG79" s="582">
        <v>10</v>
      </c>
      <c r="BH79" s="583"/>
      <c r="BI79" s="323"/>
      <c r="BJ79" s="581"/>
      <c r="BK79" s="688"/>
      <c r="BL79" s="679"/>
      <c r="BM79" s="596"/>
      <c r="BN79" s="638"/>
      <c r="BR79" s="182">
        <f t="shared" si="6"/>
        <v>0.1111111111111111</v>
      </c>
      <c r="BS79" s="108">
        <f t="shared" si="5"/>
        <v>0</v>
      </c>
    </row>
    <row r="80" spans="1:176" ht="19.899999999999999" customHeight="1">
      <c r="A80" s="641" t="s">
        <v>117</v>
      </c>
      <c r="B80" s="642"/>
      <c r="C80" s="643"/>
      <c r="D80" s="690" t="s">
        <v>230</v>
      </c>
      <c r="E80" s="690"/>
      <c r="F80" s="690"/>
      <c r="G80" s="598" t="s">
        <v>135</v>
      </c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599"/>
      <c r="Y80" s="599"/>
      <c r="Z80" s="599"/>
      <c r="AA80" s="599"/>
      <c r="AB80" s="599"/>
      <c r="AC80" s="599"/>
      <c r="AD80" s="600"/>
      <c r="AE80" s="371"/>
      <c r="AF80" s="372"/>
      <c r="AG80" s="648">
        <v>8</v>
      </c>
      <c r="AH80" s="649"/>
      <c r="AI80" s="650"/>
      <c r="AJ80" s="651"/>
      <c r="AK80" s="684">
        <v>5</v>
      </c>
      <c r="AL80" s="685"/>
      <c r="AM80" s="628">
        <f t="shared" si="7"/>
        <v>150</v>
      </c>
      <c r="AN80" s="694"/>
      <c r="AO80" s="323">
        <f t="shared" si="8"/>
        <v>16</v>
      </c>
      <c r="AP80" s="581"/>
      <c r="AQ80" s="323">
        <v>4</v>
      </c>
      <c r="AR80" s="581"/>
      <c r="AS80" s="323">
        <v>6</v>
      </c>
      <c r="AT80" s="581"/>
      <c r="AU80" s="323"/>
      <c r="AV80" s="581"/>
      <c r="AW80" s="628">
        <f t="shared" si="9"/>
        <v>134</v>
      </c>
      <c r="AX80" s="695"/>
      <c r="AY80" s="630"/>
      <c r="AZ80" s="581"/>
      <c r="BA80" s="596"/>
      <c r="BB80" s="581"/>
      <c r="BC80" s="596"/>
      <c r="BD80" s="581"/>
      <c r="BE80" s="596"/>
      <c r="BF80" s="581"/>
      <c r="BG80" s="596"/>
      <c r="BH80" s="581"/>
      <c r="BI80" s="596"/>
      <c r="BJ80" s="581"/>
      <c r="BK80" s="688"/>
      <c r="BL80" s="679"/>
      <c r="BM80" s="639">
        <v>16</v>
      </c>
      <c r="BN80" s="640"/>
      <c r="BR80" s="182">
        <f t="shared" si="6"/>
        <v>0.10666666666666667</v>
      </c>
      <c r="BS80" s="108">
        <f t="shared" si="5"/>
        <v>6</v>
      </c>
    </row>
    <row r="81" spans="1:71" ht="11.25" customHeight="1" thickBot="1">
      <c r="A81" s="698" t="s">
        <v>117</v>
      </c>
      <c r="B81" s="699"/>
      <c r="C81" s="700"/>
      <c r="D81" s="690" t="s">
        <v>231</v>
      </c>
      <c r="E81" s="690"/>
      <c r="F81" s="690"/>
      <c r="G81" s="598" t="s">
        <v>129</v>
      </c>
      <c r="H81" s="599"/>
      <c r="I81" s="599"/>
      <c r="J81" s="599"/>
      <c r="K81" s="599"/>
      <c r="L81" s="599"/>
      <c r="M81" s="599"/>
      <c r="N81" s="599"/>
      <c r="O81" s="599"/>
      <c r="P81" s="599"/>
      <c r="Q81" s="599"/>
      <c r="R81" s="599"/>
      <c r="S81" s="599"/>
      <c r="T81" s="599"/>
      <c r="U81" s="599"/>
      <c r="V81" s="599"/>
      <c r="W81" s="599"/>
      <c r="X81" s="599"/>
      <c r="Y81" s="599"/>
      <c r="Z81" s="599"/>
      <c r="AA81" s="599"/>
      <c r="AB81" s="599"/>
      <c r="AC81" s="599"/>
      <c r="AD81" s="600"/>
      <c r="AE81" s="601">
        <v>4</v>
      </c>
      <c r="AF81" s="578"/>
      <c r="AG81" s="577"/>
      <c r="AH81" s="578"/>
      <c r="AI81" s="323"/>
      <c r="AJ81" s="324"/>
      <c r="AK81" s="580">
        <v>3</v>
      </c>
      <c r="AL81" s="581"/>
      <c r="AM81" s="628">
        <f t="shared" si="7"/>
        <v>90</v>
      </c>
      <c r="AN81" s="694"/>
      <c r="AO81" s="323">
        <f t="shared" si="8"/>
        <v>10</v>
      </c>
      <c r="AP81" s="581"/>
      <c r="AQ81" s="323">
        <v>6</v>
      </c>
      <c r="AR81" s="581"/>
      <c r="AS81" s="323">
        <v>4</v>
      </c>
      <c r="AT81" s="581"/>
      <c r="AU81" s="596"/>
      <c r="AV81" s="581"/>
      <c r="AW81" s="628">
        <f t="shared" si="9"/>
        <v>80</v>
      </c>
      <c r="AX81" s="695"/>
      <c r="AY81" s="630"/>
      <c r="AZ81" s="581"/>
      <c r="BA81" s="596"/>
      <c r="BB81" s="581"/>
      <c r="BC81" s="323"/>
      <c r="BD81" s="581"/>
      <c r="BE81" s="692">
        <v>10</v>
      </c>
      <c r="BF81" s="693"/>
      <c r="BG81" s="596"/>
      <c r="BH81" s="581"/>
      <c r="BI81" s="596"/>
      <c r="BJ81" s="581"/>
      <c r="BK81" s="688"/>
      <c r="BL81" s="679"/>
      <c r="BM81" s="596"/>
      <c r="BN81" s="638"/>
      <c r="BR81" s="182">
        <f t="shared" si="6"/>
        <v>0.1111111111111111</v>
      </c>
      <c r="BS81" s="108">
        <f t="shared" si="5"/>
        <v>0</v>
      </c>
    </row>
    <row r="82" spans="1:71" ht="12" customHeight="1" thickTop="1">
      <c r="A82" s="683"/>
      <c r="B82" s="591"/>
      <c r="C82" s="682"/>
      <c r="D82" s="683"/>
      <c r="E82" s="591"/>
      <c r="F82" s="682"/>
      <c r="G82" s="591" t="s">
        <v>130</v>
      </c>
      <c r="H82" s="591"/>
      <c r="I82" s="591"/>
      <c r="J82" s="591"/>
      <c r="K82" s="591"/>
      <c r="L82" s="591"/>
      <c r="M82" s="591"/>
      <c r="N82" s="591"/>
      <c r="O82" s="591"/>
      <c r="P82" s="591"/>
      <c r="Q82" s="591"/>
      <c r="R82" s="591"/>
      <c r="S82" s="591"/>
      <c r="T82" s="591"/>
      <c r="U82" s="591"/>
      <c r="V82" s="591"/>
      <c r="W82" s="591"/>
      <c r="X82" s="591"/>
      <c r="Y82" s="591"/>
      <c r="Z82" s="591"/>
      <c r="AA82" s="591"/>
      <c r="AB82" s="591"/>
      <c r="AC82" s="591"/>
      <c r="AD82" s="591"/>
      <c r="AE82" s="371"/>
      <c r="AF82" s="372"/>
      <c r="AG82" s="373"/>
      <c r="AH82" s="372"/>
      <c r="AI82" s="650">
        <v>8</v>
      </c>
      <c r="AJ82" s="651"/>
      <c r="AK82" s="684"/>
      <c r="AL82" s="685"/>
      <c r="AM82" s="373"/>
      <c r="AN82" s="372"/>
      <c r="AO82" s="373"/>
      <c r="AP82" s="372"/>
      <c r="AQ82" s="373"/>
      <c r="AR82" s="372"/>
      <c r="AS82" s="373"/>
      <c r="AT82" s="372"/>
      <c r="AU82" s="373"/>
      <c r="AV82" s="372"/>
      <c r="AW82" s="373"/>
      <c r="AX82" s="686"/>
      <c r="AY82" s="371"/>
      <c r="AZ82" s="372"/>
      <c r="BA82" s="373"/>
      <c r="BB82" s="372"/>
      <c r="BC82" s="373"/>
      <c r="BD82" s="372"/>
      <c r="BE82" s="373"/>
      <c r="BF82" s="372"/>
      <c r="BG82" s="373"/>
      <c r="BH82" s="372"/>
      <c r="BI82" s="373"/>
      <c r="BJ82" s="372"/>
      <c r="BK82" s="373"/>
      <c r="BL82" s="372"/>
      <c r="BM82" s="373"/>
      <c r="BN82" s="701"/>
      <c r="BR82" s="182"/>
      <c r="BS82" s="108">
        <f t="shared" si="5"/>
        <v>0</v>
      </c>
    </row>
    <row r="83" spans="1:71" ht="12" customHeight="1">
      <c r="A83" s="641" t="s">
        <v>117</v>
      </c>
      <c r="B83" s="642"/>
      <c r="C83" s="643"/>
      <c r="D83" s="690" t="s">
        <v>232</v>
      </c>
      <c r="E83" s="690"/>
      <c r="F83" s="690"/>
      <c r="G83" s="605" t="s">
        <v>99</v>
      </c>
      <c r="H83" s="606"/>
      <c r="I83" s="606"/>
      <c r="J83" s="606"/>
      <c r="K83" s="606"/>
      <c r="L83" s="606"/>
      <c r="M83" s="606"/>
      <c r="N83" s="606"/>
      <c r="O83" s="606"/>
      <c r="P83" s="606"/>
      <c r="Q83" s="606"/>
      <c r="R83" s="606"/>
      <c r="S83" s="606"/>
      <c r="T83" s="606"/>
      <c r="U83" s="606"/>
      <c r="V83" s="606"/>
      <c r="W83" s="606"/>
      <c r="X83" s="606"/>
      <c r="Y83" s="606"/>
      <c r="Z83" s="606"/>
      <c r="AA83" s="606"/>
      <c r="AB83" s="606"/>
      <c r="AC83" s="606"/>
      <c r="AD83" s="607"/>
      <c r="AE83" s="601">
        <v>6</v>
      </c>
      <c r="AF83" s="578"/>
      <c r="AG83" s="577"/>
      <c r="AH83" s="578"/>
      <c r="AI83" s="323"/>
      <c r="AJ83" s="324"/>
      <c r="AK83" s="577">
        <v>5</v>
      </c>
      <c r="AL83" s="578"/>
      <c r="AM83" s="628">
        <f t="shared" ref="AM83:AM88" si="10">(AK83)*30</f>
        <v>150</v>
      </c>
      <c r="AN83" s="694"/>
      <c r="AO83" s="323">
        <f t="shared" ref="AO83:AO91" si="11">SUM(AY83:BN83)</f>
        <v>20</v>
      </c>
      <c r="AP83" s="581"/>
      <c r="AQ83" s="323">
        <v>8</v>
      </c>
      <c r="AR83" s="581"/>
      <c r="AS83" s="323">
        <v>12</v>
      </c>
      <c r="AT83" s="581"/>
      <c r="AU83" s="323"/>
      <c r="AV83" s="581"/>
      <c r="AW83" s="628">
        <f t="shared" ref="AW83:AW88" si="12">AM83-AO83</f>
        <v>130</v>
      </c>
      <c r="AX83" s="695"/>
      <c r="AY83" s="630"/>
      <c r="AZ83" s="581"/>
      <c r="BA83" s="611"/>
      <c r="BB83" s="581"/>
      <c r="BC83" s="323"/>
      <c r="BD83" s="581"/>
      <c r="BE83" s="323"/>
      <c r="BF83" s="581"/>
      <c r="BG83" s="323">
        <v>10</v>
      </c>
      <c r="BH83" s="581"/>
      <c r="BI83" s="582">
        <v>10</v>
      </c>
      <c r="BJ83" s="583"/>
      <c r="BK83" s="596"/>
      <c r="BL83" s="581"/>
      <c r="BM83" s="596"/>
      <c r="BN83" s="638"/>
      <c r="BR83" s="182">
        <f t="shared" si="6"/>
        <v>0.13333333333333333</v>
      </c>
      <c r="BS83" s="108">
        <f t="shared" si="5"/>
        <v>0</v>
      </c>
    </row>
    <row r="84" spans="1:71" ht="13.5" customHeight="1">
      <c r="A84" s="641" t="s">
        <v>117</v>
      </c>
      <c r="B84" s="642"/>
      <c r="C84" s="643"/>
      <c r="D84" s="690" t="s">
        <v>233</v>
      </c>
      <c r="E84" s="690"/>
      <c r="F84" s="690"/>
      <c r="G84" s="605" t="s">
        <v>100</v>
      </c>
      <c r="H84" s="606"/>
      <c r="I84" s="606"/>
      <c r="J84" s="606"/>
      <c r="K84" s="606"/>
      <c r="L84" s="606"/>
      <c r="M84" s="606"/>
      <c r="N84" s="606"/>
      <c r="O84" s="606"/>
      <c r="P84" s="606"/>
      <c r="Q84" s="606"/>
      <c r="R84" s="606"/>
      <c r="S84" s="606"/>
      <c r="T84" s="606"/>
      <c r="U84" s="606"/>
      <c r="V84" s="606"/>
      <c r="W84" s="606"/>
      <c r="X84" s="606"/>
      <c r="Y84" s="606"/>
      <c r="Z84" s="606"/>
      <c r="AA84" s="606"/>
      <c r="AB84" s="606"/>
      <c r="AC84" s="606"/>
      <c r="AD84" s="607"/>
      <c r="AE84" s="601">
        <v>3</v>
      </c>
      <c r="AF84" s="578"/>
      <c r="AG84" s="577"/>
      <c r="AH84" s="578"/>
      <c r="AI84" s="323"/>
      <c r="AJ84" s="324"/>
      <c r="AK84" s="577">
        <v>4</v>
      </c>
      <c r="AL84" s="578"/>
      <c r="AM84" s="628">
        <f t="shared" si="10"/>
        <v>120</v>
      </c>
      <c r="AN84" s="694"/>
      <c r="AO84" s="323">
        <f t="shared" si="11"/>
        <v>14</v>
      </c>
      <c r="AP84" s="581"/>
      <c r="AQ84" s="323">
        <v>8</v>
      </c>
      <c r="AR84" s="581"/>
      <c r="AS84" s="323">
        <v>6</v>
      </c>
      <c r="AT84" s="581"/>
      <c r="AU84" s="323"/>
      <c r="AV84" s="581"/>
      <c r="AW84" s="628">
        <f t="shared" si="12"/>
        <v>106</v>
      </c>
      <c r="AX84" s="695"/>
      <c r="AY84" s="630"/>
      <c r="AZ84" s="581"/>
      <c r="BA84" s="611"/>
      <c r="BB84" s="581"/>
      <c r="BC84" s="582">
        <v>14</v>
      </c>
      <c r="BD84" s="583"/>
      <c r="BE84" s="596"/>
      <c r="BF84" s="581"/>
      <c r="BG84" s="596"/>
      <c r="BH84" s="581"/>
      <c r="BI84" s="596"/>
      <c r="BJ84" s="581"/>
      <c r="BK84" s="596"/>
      <c r="BL84" s="581"/>
      <c r="BM84" s="596"/>
      <c r="BN84" s="638"/>
      <c r="BR84" s="182">
        <f t="shared" si="6"/>
        <v>0.11666666666666667</v>
      </c>
      <c r="BS84" s="108">
        <f t="shared" si="5"/>
        <v>0</v>
      </c>
    </row>
    <row r="85" spans="1:71" ht="12" customHeight="1">
      <c r="A85" s="641" t="s">
        <v>117</v>
      </c>
      <c r="B85" s="642"/>
      <c r="C85" s="643"/>
      <c r="D85" s="690" t="s">
        <v>234</v>
      </c>
      <c r="E85" s="690"/>
      <c r="F85" s="690"/>
      <c r="G85" s="708" t="s">
        <v>109</v>
      </c>
      <c r="H85" s="709"/>
      <c r="I85" s="709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09"/>
      <c r="AA85" s="709"/>
      <c r="AB85" s="709"/>
      <c r="AC85" s="709"/>
      <c r="AD85" s="710"/>
      <c r="AE85" s="601"/>
      <c r="AF85" s="578"/>
      <c r="AG85" s="577">
        <v>5</v>
      </c>
      <c r="AH85" s="578"/>
      <c r="AI85" s="323"/>
      <c r="AJ85" s="324"/>
      <c r="AK85" s="577">
        <v>4</v>
      </c>
      <c r="AL85" s="578"/>
      <c r="AM85" s="628">
        <f t="shared" si="10"/>
        <v>120</v>
      </c>
      <c r="AN85" s="694"/>
      <c r="AO85" s="323">
        <f t="shared" si="11"/>
        <v>14</v>
      </c>
      <c r="AP85" s="581"/>
      <c r="AQ85" s="323">
        <v>8</v>
      </c>
      <c r="AR85" s="581"/>
      <c r="AS85" s="323">
        <v>6</v>
      </c>
      <c r="AT85" s="581"/>
      <c r="AU85" s="323"/>
      <c r="AV85" s="581"/>
      <c r="AW85" s="628">
        <f t="shared" si="12"/>
        <v>106</v>
      </c>
      <c r="AX85" s="695"/>
      <c r="AY85" s="630"/>
      <c r="AZ85" s="581"/>
      <c r="BA85" s="597"/>
      <c r="BB85" s="581"/>
      <c r="BC85" s="596"/>
      <c r="BD85" s="581"/>
      <c r="BE85" s="323"/>
      <c r="BF85" s="581"/>
      <c r="BG85" s="639">
        <v>14</v>
      </c>
      <c r="BH85" s="647"/>
      <c r="BI85" s="596"/>
      <c r="BJ85" s="581"/>
      <c r="BK85" s="596"/>
      <c r="BL85" s="581"/>
      <c r="BM85" s="596"/>
      <c r="BN85" s="638"/>
      <c r="BR85" s="182">
        <f t="shared" si="6"/>
        <v>0.11666666666666667</v>
      </c>
      <c r="BS85" s="108">
        <f t="shared" si="5"/>
        <v>0</v>
      </c>
    </row>
    <row r="86" spans="1:71" ht="12" customHeight="1">
      <c r="A86" s="641" t="s">
        <v>117</v>
      </c>
      <c r="B86" s="642"/>
      <c r="C86" s="643"/>
      <c r="D86" s="690" t="s">
        <v>235</v>
      </c>
      <c r="E86" s="690"/>
      <c r="F86" s="690"/>
      <c r="G86" s="708" t="s">
        <v>103</v>
      </c>
      <c r="H86" s="709"/>
      <c r="I86" s="709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09"/>
      <c r="AA86" s="709"/>
      <c r="AB86" s="709"/>
      <c r="AC86" s="709"/>
      <c r="AD86" s="710"/>
      <c r="AE86" s="601">
        <v>6</v>
      </c>
      <c r="AF86" s="578"/>
      <c r="AG86" s="577"/>
      <c r="AH86" s="578"/>
      <c r="AI86" s="323"/>
      <c r="AJ86" s="324"/>
      <c r="AK86" s="580">
        <v>6</v>
      </c>
      <c r="AL86" s="610"/>
      <c r="AM86" s="575">
        <f t="shared" si="10"/>
        <v>180</v>
      </c>
      <c r="AN86" s="576"/>
      <c r="AO86" s="577">
        <f t="shared" si="11"/>
        <v>22</v>
      </c>
      <c r="AP86" s="578"/>
      <c r="AQ86" s="577">
        <v>8</v>
      </c>
      <c r="AR86" s="578"/>
      <c r="AS86" s="577">
        <v>14</v>
      </c>
      <c r="AT86" s="578"/>
      <c r="AU86" s="577"/>
      <c r="AV86" s="578"/>
      <c r="AW86" s="575">
        <f t="shared" si="12"/>
        <v>158</v>
      </c>
      <c r="AX86" s="677"/>
      <c r="AY86" s="630"/>
      <c r="AZ86" s="581"/>
      <c r="BA86" s="597"/>
      <c r="BB86" s="581"/>
      <c r="BC86" s="596"/>
      <c r="BD86" s="581"/>
      <c r="BE86" s="596"/>
      <c r="BF86" s="581"/>
      <c r="BG86" s="323">
        <v>10</v>
      </c>
      <c r="BH86" s="581"/>
      <c r="BI86" s="582">
        <v>12</v>
      </c>
      <c r="BJ86" s="583"/>
      <c r="BK86" s="596"/>
      <c r="BL86" s="581"/>
      <c r="BM86" s="596"/>
      <c r="BN86" s="638"/>
      <c r="BR86" s="182">
        <f t="shared" si="6"/>
        <v>0.12222222222222222</v>
      </c>
      <c r="BS86" s="108">
        <f t="shared" si="5"/>
        <v>0</v>
      </c>
    </row>
    <row r="87" spans="1:71" ht="13.5" customHeight="1">
      <c r="A87" s="641" t="s">
        <v>117</v>
      </c>
      <c r="B87" s="642"/>
      <c r="C87" s="643"/>
      <c r="D87" s="690" t="s">
        <v>236</v>
      </c>
      <c r="E87" s="690"/>
      <c r="F87" s="690"/>
      <c r="G87" s="711" t="s">
        <v>101</v>
      </c>
      <c r="H87" s="456"/>
      <c r="I87" s="456"/>
      <c r="J87" s="456"/>
      <c r="K87" s="456"/>
      <c r="L87" s="456"/>
      <c r="M87" s="456"/>
      <c r="N87" s="456"/>
      <c r="O87" s="456"/>
      <c r="P87" s="456"/>
      <c r="Q87" s="456"/>
      <c r="R87" s="456"/>
      <c r="S87" s="456"/>
      <c r="T87" s="456"/>
      <c r="U87" s="456"/>
      <c r="V87" s="456"/>
      <c r="W87" s="456"/>
      <c r="X87" s="456"/>
      <c r="Y87" s="456"/>
      <c r="Z87" s="456"/>
      <c r="AA87" s="456"/>
      <c r="AB87" s="456"/>
      <c r="AC87" s="456"/>
      <c r="AD87" s="457"/>
      <c r="AE87" s="601">
        <v>6</v>
      </c>
      <c r="AF87" s="578"/>
      <c r="AG87" s="577"/>
      <c r="AH87" s="578"/>
      <c r="AI87" s="323"/>
      <c r="AJ87" s="324"/>
      <c r="AK87" s="577">
        <v>4</v>
      </c>
      <c r="AL87" s="578"/>
      <c r="AM87" s="628">
        <f t="shared" si="10"/>
        <v>120</v>
      </c>
      <c r="AN87" s="694"/>
      <c r="AO87" s="323">
        <f t="shared" si="11"/>
        <v>14</v>
      </c>
      <c r="AP87" s="581"/>
      <c r="AQ87" s="323">
        <v>6</v>
      </c>
      <c r="AR87" s="581"/>
      <c r="AS87" s="323">
        <v>8</v>
      </c>
      <c r="AT87" s="581"/>
      <c r="AU87" s="323"/>
      <c r="AV87" s="581"/>
      <c r="AW87" s="628">
        <f t="shared" si="12"/>
        <v>106</v>
      </c>
      <c r="AX87" s="695"/>
      <c r="AY87" s="630"/>
      <c r="AZ87" s="581"/>
      <c r="BA87" s="597"/>
      <c r="BB87" s="581"/>
      <c r="BC87" s="596"/>
      <c r="BD87" s="581"/>
      <c r="BE87" s="596"/>
      <c r="BF87" s="581"/>
      <c r="BG87" s="323"/>
      <c r="BH87" s="581"/>
      <c r="BI87" s="582">
        <v>14</v>
      </c>
      <c r="BJ87" s="583"/>
      <c r="BK87" s="323"/>
      <c r="BL87" s="581"/>
      <c r="BM87" s="596"/>
      <c r="BN87" s="638"/>
      <c r="BR87" s="182">
        <f t="shared" si="6"/>
        <v>0.11666666666666667</v>
      </c>
      <c r="BS87" s="108">
        <f t="shared" si="5"/>
        <v>0</v>
      </c>
    </row>
    <row r="88" spans="1:71" ht="12" customHeight="1">
      <c r="A88" s="641" t="s">
        <v>117</v>
      </c>
      <c r="B88" s="642"/>
      <c r="C88" s="643"/>
      <c r="D88" s="690" t="s">
        <v>237</v>
      </c>
      <c r="E88" s="690"/>
      <c r="F88" s="690"/>
      <c r="G88" s="598" t="s">
        <v>118</v>
      </c>
      <c r="H88" s="599"/>
      <c r="I88" s="599"/>
      <c r="J88" s="599"/>
      <c r="K88" s="599"/>
      <c r="L88" s="599"/>
      <c r="M88" s="599"/>
      <c r="N88" s="599"/>
      <c r="O88" s="599"/>
      <c r="P88" s="599"/>
      <c r="Q88" s="599"/>
      <c r="R88" s="599"/>
      <c r="S88" s="599"/>
      <c r="T88" s="599"/>
      <c r="U88" s="599"/>
      <c r="V88" s="599"/>
      <c r="W88" s="599"/>
      <c r="X88" s="599"/>
      <c r="Y88" s="599"/>
      <c r="Z88" s="599"/>
      <c r="AA88" s="599"/>
      <c r="AB88" s="599"/>
      <c r="AC88" s="599"/>
      <c r="AD88" s="600"/>
      <c r="AE88" s="601"/>
      <c r="AF88" s="578"/>
      <c r="AG88" s="577">
        <v>6</v>
      </c>
      <c r="AH88" s="578"/>
      <c r="AI88" s="323"/>
      <c r="AJ88" s="324"/>
      <c r="AK88" s="580">
        <v>3</v>
      </c>
      <c r="AL88" s="610"/>
      <c r="AM88" s="628">
        <f t="shared" si="10"/>
        <v>90</v>
      </c>
      <c r="AN88" s="694"/>
      <c r="AO88" s="323">
        <f t="shared" si="11"/>
        <v>10</v>
      </c>
      <c r="AP88" s="581"/>
      <c r="AQ88" s="323">
        <v>6</v>
      </c>
      <c r="AR88" s="581"/>
      <c r="AS88" s="323">
        <v>4</v>
      </c>
      <c r="AT88" s="581"/>
      <c r="AU88" s="596"/>
      <c r="AV88" s="581"/>
      <c r="AW88" s="628">
        <f t="shared" si="12"/>
        <v>80</v>
      </c>
      <c r="AX88" s="695"/>
      <c r="AY88" s="630"/>
      <c r="AZ88" s="581"/>
      <c r="BA88" s="597"/>
      <c r="BB88" s="581"/>
      <c r="BC88" s="596"/>
      <c r="BD88" s="581"/>
      <c r="BE88" s="596"/>
      <c r="BF88" s="581"/>
      <c r="BG88" s="323"/>
      <c r="BH88" s="581"/>
      <c r="BI88" s="639">
        <v>10</v>
      </c>
      <c r="BJ88" s="647"/>
      <c r="BK88" s="323"/>
      <c r="BL88" s="581"/>
      <c r="BM88" s="323"/>
      <c r="BN88" s="638"/>
      <c r="BR88" s="182">
        <f t="shared" si="6"/>
        <v>0.1111111111111111</v>
      </c>
      <c r="BS88" s="108">
        <f t="shared" si="5"/>
        <v>0</v>
      </c>
    </row>
    <row r="89" spans="1:71" ht="11.25" customHeight="1">
      <c r="A89" s="641" t="s">
        <v>117</v>
      </c>
      <c r="B89" s="642"/>
      <c r="C89" s="643"/>
      <c r="D89" s="368" t="s">
        <v>239</v>
      </c>
      <c r="E89" s="369"/>
      <c r="F89" s="370"/>
      <c r="G89" s="598" t="s">
        <v>102</v>
      </c>
      <c r="H89" s="599"/>
      <c r="I89" s="599"/>
      <c r="J89" s="599"/>
      <c r="K89" s="599"/>
      <c r="L89" s="599"/>
      <c r="M89" s="599"/>
      <c r="N89" s="599"/>
      <c r="O89" s="599"/>
      <c r="P89" s="599"/>
      <c r="Q89" s="599"/>
      <c r="R89" s="599"/>
      <c r="S89" s="599"/>
      <c r="T89" s="599"/>
      <c r="U89" s="599"/>
      <c r="V89" s="599"/>
      <c r="W89" s="599"/>
      <c r="X89" s="599"/>
      <c r="Y89" s="599"/>
      <c r="Z89" s="599"/>
      <c r="AA89" s="599"/>
      <c r="AB89" s="599"/>
      <c r="AC89" s="599"/>
      <c r="AD89" s="600"/>
      <c r="AE89" s="601"/>
      <c r="AF89" s="578"/>
      <c r="AG89" s="577">
        <v>1</v>
      </c>
      <c r="AH89" s="578"/>
      <c r="AI89" s="323"/>
      <c r="AJ89" s="324"/>
      <c r="AK89" s="580">
        <v>3</v>
      </c>
      <c r="AL89" s="610"/>
      <c r="AM89" s="628">
        <f t="shared" ref="AM89:AM98" si="13">(AK89)*30</f>
        <v>90</v>
      </c>
      <c r="AN89" s="694"/>
      <c r="AO89" s="323">
        <f t="shared" si="11"/>
        <v>10</v>
      </c>
      <c r="AP89" s="597"/>
      <c r="AQ89" s="314">
        <v>4</v>
      </c>
      <c r="AR89" s="305"/>
      <c r="AS89" s="314">
        <v>6</v>
      </c>
      <c r="AT89" s="305"/>
      <c r="AU89" s="305"/>
      <c r="AV89" s="305"/>
      <c r="AW89" s="713">
        <f t="shared" ref="AW89:AW98" si="14">AM89-AO89</f>
        <v>80</v>
      </c>
      <c r="AX89" s="714"/>
      <c r="AY89" s="657">
        <v>10</v>
      </c>
      <c r="AZ89" s="647"/>
      <c r="BA89" s="597"/>
      <c r="BB89" s="581"/>
      <c r="BC89" s="688"/>
      <c r="BD89" s="679"/>
      <c r="BE89" s="650"/>
      <c r="BF89" s="679"/>
      <c r="BG89" s="323"/>
      <c r="BH89" s="581"/>
      <c r="BI89" s="323"/>
      <c r="BJ89" s="581"/>
      <c r="BK89" s="596"/>
      <c r="BL89" s="581"/>
      <c r="BM89" s="596"/>
      <c r="BN89" s="638"/>
      <c r="BR89" s="182">
        <f t="shared" si="6"/>
        <v>0.1111111111111111</v>
      </c>
      <c r="BS89" s="108">
        <f t="shared" si="5"/>
        <v>0</v>
      </c>
    </row>
    <row r="90" spans="1:71" ht="11.25" customHeight="1">
      <c r="A90" s="641" t="s">
        <v>117</v>
      </c>
      <c r="B90" s="642"/>
      <c r="C90" s="643"/>
      <c r="D90" s="368" t="s">
        <v>240</v>
      </c>
      <c r="E90" s="369"/>
      <c r="F90" s="370"/>
      <c r="G90" s="598" t="s">
        <v>93</v>
      </c>
      <c r="H90" s="599"/>
      <c r="I90" s="599"/>
      <c r="J90" s="599"/>
      <c r="K90" s="599"/>
      <c r="L90" s="599"/>
      <c r="M90" s="599"/>
      <c r="N90" s="599"/>
      <c r="O90" s="599"/>
      <c r="P90" s="599"/>
      <c r="Q90" s="599"/>
      <c r="R90" s="599"/>
      <c r="S90" s="599"/>
      <c r="T90" s="599"/>
      <c r="U90" s="599"/>
      <c r="V90" s="599"/>
      <c r="W90" s="599"/>
      <c r="X90" s="599"/>
      <c r="Y90" s="599"/>
      <c r="Z90" s="599"/>
      <c r="AA90" s="599"/>
      <c r="AB90" s="599"/>
      <c r="AC90" s="599"/>
      <c r="AD90" s="600"/>
      <c r="AE90" s="601"/>
      <c r="AF90" s="578"/>
      <c r="AG90" s="577">
        <v>2</v>
      </c>
      <c r="AH90" s="578"/>
      <c r="AI90" s="323"/>
      <c r="AJ90" s="324"/>
      <c r="AK90" s="580">
        <v>3</v>
      </c>
      <c r="AL90" s="610"/>
      <c r="AM90" s="628">
        <f t="shared" si="13"/>
        <v>90</v>
      </c>
      <c r="AN90" s="694"/>
      <c r="AO90" s="323">
        <f t="shared" si="11"/>
        <v>10</v>
      </c>
      <c r="AP90" s="597"/>
      <c r="AQ90" s="314">
        <v>2</v>
      </c>
      <c r="AR90" s="305"/>
      <c r="AS90" s="314">
        <v>8</v>
      </c>
      <c r="AT90" s="305"/>
      <c r="AU90" s="305"/>
      <c r="AV90" s="305"/>
      <c r="AW90" s="713">
        <f t="shared" si="14"/>
        <v>80</v>
      </c>
      <c r="AX90" s="714"/>
      <c r="AY90" s="861"/>
      <c r="AZ90" s="718"/>
      <c r="BA90" s="862">
        <v>10</v>
      </c>
      <c r="BB90" s="720"/>
      <c r="BC90" s="717"/>
      <c r="BD90" s="718"/>
      <c r="BE90" s="717"/>
      <c r="BF90" s="718"/>
      <c r="BG90" s="717"/>
      <c r="BH90" s="718"/>
      <c r="BI90" s="717"/>
      <c r="BJ90" s="718"/>
      <c r="BK90" s="717"/>
      <c r="BL90" s="718"/>
      <c r="BM90" s="717"/>
      <c r="BN90" s="724"/>
      <c r="BR90" s="182">
        <f t="shared" si="6"/>
        <v>0.1111111111111111</v>
      </c>
      <c r="BS90" s="108">
        <f t="shared" si="5"/>
        <v>0</v>
      </c>
    </row>
    <row r="91" spans="1:71" s="139" customFormat="1" ht="16.5" customHeight="1">
      <c r="A91" s="641" t="s">
        <v>117</v>
      </c>
      <c r="B91" s="642"/>
      <c r="C91" s="643"/>
      <c r="D91" s="690" t="s">
        <v>241</v>
      </c>
      <c r="E91" s="690"/>
      <c r="F91" s="690"/>
      <c r="G91" s="598" t="s">
        <v>106</v>
      </c>
      <c r="H91" s="599"/>
      <c r="I91" s="599"/>
      <c r="J91" s="599"/>
      <c r="K91" s="599"/>
      <c r="L91" s="599"/>
      <c r="M91" s="599"/>
      <c r="N91" s="599"/>
      <c r="O91" s="599"/>
      <c r="P91" s="599"/>
      <c r="Q91" s="599"/>
      <c r="R91" s="599"/>
      <c r="S91" s="599"/>
      <c r="T91" s="599"/>
      <c r="U91" s="599"/>
      <c r="V91" s="599"/>
      <c r="W91" s="599"/>
      <c r="X91" s="599"/>
      <c r="Y91" s="599"/>
      <c r="Z91" s="599"/>
      <c r="AA91" s="599"/>
      <c r="AB91" s="599"/>
      <c r="AC91" s="599"/>
      <c r="AD91" s="600"/>
      <c r="AE91" s="725"/>
      <c r="AF91" s="726"/>
      <c r="AG91" s="594">
        <v>1</v>
      </c>
      <c r="AH91" s="726"/>
      <c r="AI91" s="323"/>
      <c r="AJ91" s="324"/>
      <c r="AK91" s="580">
        <v>3</v>
      </c>
      <c r="AL91" s="610"/>
      <c r="AM91" s="628">
        <f t="shared" si="13"/>
        <v>90</v>
      </c>
      <c r="AN91" s="694"/>
      <c r="AO91" s="323">
        <f t="shared" si="11"/>
        <v>10</v>
      </c>
      <c r="AP91" s="597"/>
      <c r="AQ91" s="314">
        <v>2</v>
      </c>
      <c r="AR91" s="305"/>
      <c r="AS91" s="314">
        <v>8</v>
      </c>
      <c r="AT91" s="305"/>
      <c r="AU91" s="314"/>
      <c r="AV91" s="305"/>
      <c r="AW91" s="713">
        <f t="shared" si="14"/>
        <v>80</v>
      </c>
      <c r="AX91" s="714"/>
      <c r="AY91" s="727">
        <v>10</v>
      </c>
      <c r="AZ91" s="697"/>
      <c r="BA91" s="860"/>
      <c r="BB91" s="679"/>
      <c r="BC91" s="688"/>
      <c r="BD91" s="679"/>
      <c r="BE91" s="688"/>
      <c r="BF91" s="679"/>
      <c r="BG91" s="596"/>
      <c r="BH91" s="581"/>
      <c r="BI91" s="323"/>
      <c r="BJ91" s="581"/>
      <c r="BK91" s="323"/>
      <c r="BL91" s="581"/>
      <c r="BM91" s="596"/>
      <c r="BN91" s="638"/>
      <c r="BR91" s="182">
        <f t="shared" si="6"/>
        <v>0.1111111111111111</v>
      </c>
      <c r="BS91" s="139">
        <f t="shared" si="5"/>
        <v>0</v>
      </c>
    </row>
    <row r="92" spans="1:71" ht="13.5" customHeight="1">
      <c r="A92" s="641" t="s">
        <v>117</v>
      </c>
      <c r="B92" s="642"/>
      <c r="C92" s="643"/>
      <c r="D92" s="368" t="s">
        <v>242</v>
      </c>
      <c r="E92" s="369"/>
      <c r="F92" s="370"/>
      <c r="G92" s="605" t="s">
        <v>76</v>
      </c>
      <c r="H92" s="606"/>
      <c r="I92" s="606"/>
      <c r="J92" s="606"/>
      <c r="K92" s="606"/>
      <c r="L92" s="606"/>
      <c r="M92" s="606"/>
      <c r="N92" s="606"/>
      <c r="O92" s="606"/>
      <c r="P92" s="606"/>
      <c r="Q92" s="606"/>
      <c r="R92" s="606"/>
      <c r="S92" s="606"/>
      <c r="T92" s="606"/>
      <c r="U92" s="606"/>
      <c r="V92" s="606"/>
      <c r="W92" s="606"/>
      <c r="X92" s="606"/>
      <c r="Y92" s="606"/>
      <c r="Z92" s="606"/>
      <c r="AA92" s="606"/>
      <c r="AB92" s="606"/>
      <c r="AC92" s="606"/>
      <c r="AD92" s="607"/>
      <c r="AE92" s="371"/>
      <c r="AF92" s="372"/>
      <c r="AG92" s="373"/>
      <c r="AH92" s="372"/>
      <c r="AI92" s="731"/>
      <c r="AJ92" s="732"/>
      <c r="AK92" s="325">
        <v>2</v>
      </c>
      <c r="AL92" s="323"/>
      <c r="AM92" s="399">
        <f t="shared" si="13"/>
        <v>60</v>
      </c>
      <c r="AN92" s="399"/>
      <c r="AO92" s="578"/>
      <c r="AP92" s="577"/>
      <c r="AQ92" s="343"/>
      <c r="AR92" s="343"/>
      <c r="AS92" s="343"/>
      <c r="AT92" s="343"/>
      <c r="AU92" s="343"/>
      <c r="AV92" s="343"/>
      <c r="AW92" s="733">
        <f t="shared" si="14"/>
        <v>60</v>
      </c>
      <c r="AX92" s="734"/>
      <c r="AY92" s="313"/>
      <c r="AZ92" s="305"/>
      <c r="BA92" s="581"/>
      <c r="BB92" s="305"/>
      <c r="BC92" s="305"/>
      <c r="BD92" s="305"/>
      <c r="BE92" s="305"/>
      <c r="BF92" s="305"/>
      <c r="BG92" s="314"/>
      <c r="BH92" s="305"/>
      <c r="BI92" s="314"/>
      <c r="BJ92" s="305"/>
      <c r="BK92" s="305"/>
      <c r="BL92" s="305"/>
      <c r="BM92" s="305"/>
      <c r="BN92" s="306"/>
      <c r="BR92" s="182">
        <f t="shared" si="6"/>
        <v>0</v>
      </c>
      <c r="BS92" s="108">
        <f t="shared" si="5"/>
        <v>0</v>
      </c>
    </row>
    <row r="93" spans="1:71" ht="12.75" customHeight="1">
      <c r="A93" s="641" t="s">
        <v>117</v>
      </c>
      <c r="B93" s="642"/>
      <c r="C93" s="643"/>
      <c r="D93" s="368"/>
      <c r="E93" s="369"/>
      <c r="F93" s="370"/>
      <c r="G93" s="728" t="s">
        <v>146</v>
      </c>
      <c r="H93" s="729"/>
      <c r="I93" s="729"/>
      <c r="J93" s="729"/>
      <c r="K93" s="729"/>
      <c r="L93" s="729"/>
      <c r="M93" s="729"/>
      <c r="N93" s="729"/>
      <c r="O93" s="729"/>
      <c r="P93" s="729"/>
      <c r="Q93" s="729"/>
      <c r="R93" s="729"/>
      <c r="S93" s="729"/>
      <c r="T93" s="729"/>
      <c r="U93" s="729"/>
      <c r="V93" s="729"/>
      <c r="W93" s="729"/>
      <c r="X93" s="729"/>
      <c r="Y93" s="729"/>
      <c r="Z93" s="729"/>
      <c r="AA93" s="729"/>
      <c r="AB93" s="729"/>
      <c r="AC93" s="729"/>
      <c r="AD93" s="729"/>
      <c r="AE93" s="729"/>
      <c r="AF93" s="729"/>
      <c r="AG93" s="729"/>
      <c r="AH93" s="729"/>
      <c r="AI93" s="729"/>
      <c r="AJ93" s="729"/>
      <c r="AK93" s="729"/>
      <c r="AL93" s="729"/>
      <c r="AM93" s="729"/>
      <c r="AN93" s="729"/>
      <c r="AO93" s="729"/>
      <c r="AP93" s="729"/>
      <c r="AQ93" s="729"/>
      <c r="AR93" s="729"/>
      <c r="AS93" s="729"/>
      <c r="AT93" s="729"/>
      <c r="AU93" s="729"/>
      <c r="AV93" s="729"/>
      <c r="AW93" s="729"/>
      <c r="AX93" s="729"/>
      <c r="AY93" s="729"/>
      <c r="AZ93" s="729"/>
      <c r="BA93" s="729"/>
      <c r="BB93" s="729"/>
      <c r="BC93" s="729"/>
      <c r="BD93" s="729"/>
      <c r="BE93" s="729"/>
      <c r="BF93" s="729"/>
      <c r="BG93" s="729"/>
      <c r="BH93" s="729"/>
      <c r="BI93" s="729"/>
      <c r="BJ93" s="729"/>
      <c r="BK93" s="729"/>
      <c r="BL93" s="729"/>
      <c r="BM93" s="729"/>
      <c r="BN93" s="730"/>
      <c r="BR93" s="182"/>
      <c r="BS93" s="108">
        <f t="shared" si="5"/>
        <v>0</v>
      </c>
    </row>
    <row r="94" spans="1:71" ht="12.75" customHeight="1">
      <c r="A94" s="175"/>
      <c r="B94" s="176"/>
      <c r="C94" s="177"/>
      <c r="D94" s="368" t="s">
        <v>243</v>
      </c>
      <c r="E94" s="369"/>
      <c r="F94" s="370"/>
      <c r="G94" s="605" t="s">
        <v>119</v>
      </c>
      <c r="H94" s="606"/>
      <c r="I94" s="606"/>
      <c r="J94" s="606"/>
      <c r="K94" s="606"/>
      <c r="L94" s="606"/>
      <c r="M94" s="606"/>
      <c r="N94" s="606"/>
      <c r="O94" s="606"/>
      <c r="P94" s="606"/>
      <c r="Q94" s="606"/>
      <c r="R94" s="606"/>
      <c r="S94" s="606"/>
      <c r="T94" s="606"/>
      <c r="U94" s="606"/>
      <c r="V94" s="606"/>
      <c r="W94" s="606"/>
      <c r="X94" s="606"/>
      <c r="Y94" s="606"/>
      <c r="Z94" s="606"/>
      <c r="AA94" s="606"/>
      <c r="AB94" s="606"/>
      <c r="AC94" s="606"/>
      <c r="AD94" s="607"/>
      <c r="AE94" s="371"/>
      <c r="AF94" s="372"/>
      <c r="AG94" s="373">
        <v>2</v>
      </c>
      <c r="AH94" s="372"/>
      <c r="AI94" s="323"/>
      <c r="AJ94" s="324"/>
      <c r="AK94" s="325">
        <v>3</v>
      </c>
      <c r="AL94" s="323"/>
      <c r="AM94" s="575">
        <f>(AK94)*30</f>
        <v>90</v>
      </c>
      <c r="AN94" s="576"/>
      <c r="AO94" s="578">
        <f>SUM(AY94:BN94)</f>
        <v>10</v>
      </c>
      <c r="AP94" s="577"/>
      <c r="AQ94" s="343"/>
      <c r="AR94" s="343"/>
      <c r="AS94" s="343"/>
      <c r="AT94" s="343"/>
      <c r="AU94" s="343"/>
      <c r="AV94" s="343"/>
      <c r="AW94" s="733">
        <f>AM94-AO94</f>
        <v>80</v>
      </c>
      <c r="AX94" s="734"/>
      <c r="AY94" s="313"/>
      <c r="AZ94" s="305"/>
      <c r="BA94" s="856"/>
      <c r="BB94" s="857"/>
      <c r="BC94" s="858">
        <v>10</v>
      </c>
      <c r="BD94" s="859"/>
      <c r="BE94" s="314"/>
      <c r="BF94" s="305"/>
      <c r="BG94" s="314"/>
      <c r="BH94" s="305"/>
      <c r="BI94" s="305"/>
      <c r="BJ94" s="305"/>
      <c r="BK94" s="305"/>
      <c r="BL94" s="305"/>
      <c r="BM94" s="305"/>
      <c r="BN94" s="306"/>
      <c r="BR94" s="182">
        <f t="shared" si="6"/>
        <v>0.1111111111111111</v>
      </c>
      <c r="BS94" s="108">
        <f t="shared" si="5"/>
        <v>10</v>
      </c>
    </row>
    <row r="95" spans="1:71" ht="11.25" customHeight="1">
      <c r="A95" s="641" t="s">
        <v>117</v>
      </c>
      <c r="B95" s="642"/>
      <c r="C95" s="643"/>
      <c r="D95" s="368" t="s">
        <v>244</v>
      </c>
      <c r="E95" s="369"/>
      <c r="F95" s="370"/>
      <c r="G95" s="469" t="s">
        <v>86</v>
      </c>
      <c r="H95" s="470"/>
      <c r="I95" s="470"/>
      <c r="J95" s="470"/>
      <c r="K95" s="470"/>
      <c r="L95" s="470"/>
      <c r="M95" s="470"/>
      <c r="N95" s="470"/>
      <c r="O95" s="470"/>
      <c r="P95" s="470"/>
      <c r="Q95" s="470"/>
      <c r="R95" s="470"/>
      <c r="S95" s="470"/>
      <c r="T95" s="470"/>
      <c r="U95" s="470"/>
      <c r="V95" s="470"/>
      <c r="W95" s="470"/>
      <c r="X95" s="470"/>
      <c r="Y95" s="470"/>
      <c r="Z95" s="470"/>
      <c r="AA95" s="470"/>
      <c r="AB95" s="470"/>
      <c r="AC95" s="470"/>
      <c r="AD95" s="471"/>
      <c r="AE95" s="371"/>
      <c r="AF95" s="372"/>
      <c r="AG95" s="373">
        <v>4</v>
      </c>
      <c r="AH95" s="372"/>
      <c r="AI95" s="323"/>
      <c r="AJ95" s="324"/>
      <c r="AK95" s="325">
        <v>3</v>
      </c>
      <c r="AL95" s="323"/>
      <c r="AM95" s="575">
        <f>(AK95)*30</f>
        <v>90</v>
      </c>
      <c r="AN95" s="576"/>
      <c r="AO95" s="323">
        <f>SUM(AY95:BN95)</f>
        <v>12</v>
      </c>
      <c r="AP95" s="610"/>
      <c r="AQ95" s="343"/>
      <c r="AR95" s="343"/>
      <c r="AS95" s="343"/>
      <c r="AT95" s="343"/>
      <c r="AU95" s="343"/>
      <c r="AV95" s="343"/>
      <c r="AW95" s="733">
        <f>AM95-AO95</f>
        <v>78</v>
      </c>
      <c r="AX95" s="734"/>
      <c r="AY95" s="313"/>
      <c r="AZ95" s="305"/>
      <c r="BA95" s="305"/>
      <c r="BB95" s="305"/>
      <c r="BC95" s="305"/>
      <c r="BD95" s="305"/>
      <c r="BE95" s="738">
        <v>12</v>
      </c>
      <c r="BF95" s="738"/>
      <c r="BG95" s="305"/>
      <c r="BH95" s="305"/>
      <c r="BI95" s="305"/>
      <c r="BJ95" s="305"/>
      <c r="BK95" s="305"/>
      <c r="BL95" s="305"/>
      <c r="BM95" s="305"/>
      <c r="BN95" s="306"/>
      <c r="BR95" s="182">
        <f t="shared" si="6"/>
        <v>0.13333333333333333</v>
      </c>
      <c r="BS95" s="108">
        <f t="shared" si="5"/>
        <v>12</v>
      </c>
    </row>
    <row r="96" spans="1:71" ht="11.25" customHeight="1" thickBot="1">
      <c r="A96" s="739" t="s">
        <v>117</v>
      </c>
      <c r="B96" s="740"/>
      <c r="C96" s="741"/>
      <c r="D96" s="368" t="s">
        <v>245</v>
      </c>
      <c r="E96" s="369"/>
      <c r="F96" s="370"/>
      <c r="G96" s="855" t="s">
        <v>87</v>
      </c>
      <c r="H96" s="470"/>
      <c r="I96" s="470"/>
      <c r="J96" s="470"/>
      <c r="K96" s="470"/>
      <c r="L96" s="470"/>
      <c r="M96" s="470"/>
      <c r="N96" s="470"/>
      <c r="O96" s="470"/>
      <c r="P96" s="470"/>
      <c r="Q96" s="470"/>
      <c r="R96" s="470"/>
      <c r="S96" s="470"/>
      <c r="T96" s="470"/>
      <c r="U96" s="470"/>
      <c r="V96" s="470"/>
      <c r="W96" s="470"/>
      <c r="X96" s="470"/>
      <c r="Y96" s="470"/>
      <c r="Z96" s="470"/>
      <c r="AA96" s="470"/>
      <c r="AB96" s="470"/>
      <c r="AC96" s="470"/>
      <c r="AD96" s="471"/>
      <c r="AE96" s="371"/>
      <c r="AF96" s="372"/>
      <c r="AG96" s="373">
        <v>5</v>
      </c>
      <c r="AH96" s="372"/>
      <c r="AI96" s="323"/>
      <c r="AJ96" s="324"/>
      <c r="AK96" s="325">
        <v>3</v>
      </c>
      <c r="AL96" s="323"/>
      <c r="AM96" s="575">
        <f>(AK96)*30</f>
        <v>90</v>
      </c>
      <c r="AN96" s="576"/>
      <c r="AO96" s="323">
        <f>SUM(AY96:BN96)</f>
        <v>12</v>
      </c>
      <c r="AP96" s="597"/>
      <c r="AQ96" s="343"/>
      <c r="AR96" s="343"/>
      <c r="AS96" s="343"/>
      <c r="AT96" s="343"/>
      <c r="AU96" s="343"/>
      <c r="AV96" s="343"/>
      <c r="AW96" s="733">
        <f>AM96-AO96</f>
        <v>78</v>
      </c>
      <c r="AX96" s="734"/>
      <c r="AY96" s="313"/>
      <c r="AZ96" s="305"/>
      <c r="BA96" s="305"/>
      <c r="BB96" s="305"/>
      <c r="BC96" s="305"/>
      <c r="BD96" s="305"/>
      <c r="BE96" s="735"/>
      <c r="BF96" s="735"/>
      <c r="BG96" s="400">
        <v>12</v>
      </c>
      <c r="BH96" s="401"/>
      <c r="BI96" s="305"/>
      <c r="BJ96" s="305"/>
      <c r="BK96" s="305"/>
      <c r="BL96" s="305"/>
      <c r="BM96" s="305"/>
      <c r="BN96" s="306"/>
      <c r="BR96" s="182">
        <f t="shared" si="6"/>
        <v>0.13333333333333333</v>
      </c>
      <c r="BS96" s="108">
        <f t="shared" si="5"/>
        <v>12</v>
      </c>
    </row>
    <row r="97" spans="1:71" ht="12.75" customHeight="1" thickBot="1">
      <c r="A97" s="175"/>
      <c r="B97" s="176"/>
      <c r="C97" s="177"/>
      <c r="D97" s="368" t="s">
        <v>246</v>
      </c>
      <c r="E97" s="369"/>
      <c r="F97" s="370"/>
      <c r="G97" s="605" t="s">
        <v>201</v>
      </c>
      <c r="H97" s="606"/>
      <c r="I97" s="606"/>
      <c r="J97" s="606"/>
      <c r="K97" s="606"/>
      <c r="L97" s="606"/>
      <c r="M97" s="606"/>
      <c r="N97" s="606"/>
      <c r="O97" s="606"/>
      <c r="P97" s="606"/>
      <c r="Q97" s="606"/>
      <c r="R97" s="606"/>
      <c r="S97" s="606"/>
      <c r="T97" s="606"/>
      <c r="U97" s="606"/>
      <c r="V97" s="606"/>
      <c r="W97" s="606"/>
      <c r="X97" s="606"/>
      <c r="Y97" s="606"/>
      <c r="Z97" s="606"/>
      <c r="AA97" s="606"/>
      <c r="AB97" s="606"/>
      <c r="AC97" s="606"/>
      <c r="AD97" s="607"/>
      <c r="AE97" s="371"/>
      <c r="AF97" s="372"/>
      <c r="AG97" s="373"/>
      <c r="AH97" s="372"/>
      <c r="AI97" s="323"/>
      <c r="AJ97" s="324"/>
      <c r="AK97" s="325">
        <v>22</v>
      </c>
      <c r="AL97" s="323"/>
      <c r="AM97" s="575">
        <f>(AK97)*30</f>
        <v>660</v>
      </c>
      <c r="AN97" s="576"/>
      <c r="AO97" s="578"/>
      <c r="AP97" s="577"/>
      <c r="AQ97" s="343"/>
      <c r="AR97" s="343"/>
      <c r="AS97" s="343"/>
      <c r="AT97" s="343"/>
      <c r="AU97" s="343"/>
      <c r="AV97" s="343"/>
      <c r="AW97" s="733">
        <f>AM97-AO97</f>
        <v>660</v>
      </c>
      <c r="AX97" s="734"/>
      <c r="AY97" s="313"/>
      <c r="AZ97" s="305"/>
      <c r="BA97" s="314"/>
      <c r="BB97" s="305"/>
      <c r="BC97" s="314"/>
      <c r="BD97" s="305"/>
      <c r="BE97" s="314"/>
      <c r="BF97" s="305"/>
      <c r="BG97" s="314"/>
      <c r="BH97" s="305"/>
      <c r="BI97" s="639"/>
      <c r="BJ97" s="647"/>
      <c r="BK97" s="639"/>
      <c r="BL97" s="647"/>
      <c r="BM97" s="305"/>
      <c r="BN97" s="306"/>
      <c r="BR97" s="182">
        <f t="shared" si="6"/>
        <v>0</v>
      </c>
      <c r="BS97" s="108">
        <f t="shared" si="5"/>
        <v>0</v>
      </c>
    </row>
    <row r="98" spans="1:71" s="101" customFormat="1" ht="12" customHeight="1" thickBot="1">
      <c r="A98" s="117"/>
      <c r="B98" s="114"/>
      <c r="C98" s="114"/>
      <c r="D98" s="368" t="s">
        <v>247</v>
      </c>
      <c r="E98" s="369"/>
      <c r="F98" s="370"/>
      <c r="G98" s="605" t="s">
        <v>33</v>
      </c>
      <c r="H98" s="606"/>
      <c r="I98" s="606"/>
      <c r="J98" s="606"/>
      <c r="K98" s="606"/>
      <c r="L98" s="606"/>
      <c r="M98" s="606"/>
      <c r="N98" s="606"/>
      <c r="O98" s="606"/>
      <c r="P98" s="606"/>
      <c r="Q98" s="606"/>
      <c r="R98" s="606"/>
      <c r="S98" s="606"/>
      <c r="T98" s="606"/>
      <c r="U98" s="606"/>
      <c r="V98" s="606"/>
      <c r="W98" s="606"/>
      <c r="X98" s="606"/>
      <c r="Y98" s="606"/>
      <c r="Z98" s="606"/>
      <c r="AA98" s="606"/>
      <c r="AB98" s="606"/>
      <c r="AC98" s="606"/>
      <c r="AD98" s="607"/>
      <c r="AE98" s="371"/>
      <c r="AF98" s="372"/>
      <c r="AG98" s="373"/>
      <c r="AH98" s="372"/>
      <c r="AI98" s="323"/>
      <c r="AJ98" s="324"/>
      <c r="AK98" s="748">
        <v>3</v>
      </c>
      <c r="AL98" s="749"/>
      <c r="AM98" s="399">
        <f t="shared" si="13"/>
        <v>90</v>
      </c>
      <c r="AN98" s="399"/>
      <c r="AO98" s="578"/>
      <c r="AP98" s="577"/>
      <c r="AQ98" s="343"/>
      <c r="AR98" s="343"/>
      <c r="AS98" s="343"/>
      <c r="AT98" s="343"/>
      <c r="AU98" s="343"/>
      <c r="AV98" s="343"/>
      <c r="AW98" s="733">
        <f t="shared" si="14"/>
        <v>90</v>
      </c>
      <c r="AX98" s="734"/>
      <c r="AY98" s="313"/>
      <c r="AZ98" s="305"/>
      <c r="BA98" s="305"/>
      <c r="BB98" s="305"/>
      <c r="BC98" s="305"/>
      <c r="BD98" s="305"/>
      <c r="BE98" s="305"/>
      <c r="BF98" s="305"/>
      <c r="BG98" s="305"/>
      <c r="BH98" s="305"/>
      <c r="BI98" s="305"/>
      <c r="BJ98" s="305"/>
      <c r="BK98" s="305"/>
      <c r="BL98" s="305"/>
      <c r="BM98" s="305"/>
      <c r="BN98" s="306"/>
      <c r="BR98" s="180">
        <f t="shared" si="6"/>
        <v>0</v>
      </c>
      <c r="BS98" s="101">
        <f t="shared" si="5"/>
        <v>0</v>
      </c>
    </row>
    <row r="99" spans="1:71" s="110" customFormat="1" ht="14.25" customHeight="1" thickTop="1" thickBot="1">
      <c r="A99" s="194"/>
      <c r="B99" s="195"/>
      <c r="C99" s="195"/>
      <c r="D99" s="196" t="s">
        <v>149</v>
      </c>
      <c r="E99" s="197"/>
      <c r="F99" s="197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3"/>
      <c r="AE99" s="326">
        <f>COUNT(AE70:AF92,AE94:AF98)</f>
        <v>10</v>
      </c>
      <c r="AF99" s="327"/>
      <c r="AG99" s="326">
        <f>COUNT(AG70:AH92,AG94:AH98)</f>
        <v>12</v>
      </c>
      <c r="AH99" s="327"/>
      <c r="AI99" s="327">
        <v>2</v>
      </c>
      <c r="AJ99" s="328"/>
      <c r="AK99" s="329">
        <f>SUM(AK71:AL98)</f>
        <v>117</v>
      </c>
      <c r="AL99" s="330"/>
      <c r="AM99" s="331">
        <f>SUM(AM71:AN98)</f>
        <v>3510</v>
      </c>
      <c r="AN99" s="332"/>
      <c r="AO99" s="333">
        <f>SUM(AO71:AP98)</f>
        <v>310</v>
      </c>
      <c r="AP99" s="333"/>
      <c r="AQ99" s="334">
        <f>SUM(AQ71:AR98)</f>
        <v>122</v>
      </c>
      <c r="AR99" s="334"/>
      <c r="AS99" s="334">
        <f>SUM(AS71:AT98)</f>
        <v>148</v>
      </c>
      <c r="AT99" s="334"/>
      <c r="AU99" s="334">
        <f>SUM(AU71:AV98)</f>
        <v>0</v>
      </c>
      <c r="AV99" s="334"/>
      <c r="AW99" s="334">
        <f>SUM(AW71:AX98)</f>
        <v>3200</v>
      </c>
      <c r="AX99" s="770"/>
      <c r="AY99" s="771">
        <f>SUM(AY71:AZ98)</f>
        <v>44</v>
      </c>
      <c r="AZ99" s="772"/>
      <c r="BA99" s="756">
        <f>SUM(BA71:BB98)</f>
        <v>36</v>
      </c>
      <c r="BB99" s="743"/>
      <c r="BC99" s="742">
        <f>SUM(BC71:BD98)</f>
        <v>54</v>
      </c>
      <c r="BD99" s="743"/>
      <c r="BE99" s="742">
        <f>SUM(BE71:BF98)</f>
        <v>48</v>
      </c>
      <c r="BF99" s="743"/>
      <c r="BG99" s="742">
        <f>SUM(BG71:BH98)</f>
        <v>66</v>
      </c>
      <c r="BH99" s="743"/>
      <c r="BI99" s="742">
        <f>SUM(BI71:BJ98)</f>
        <v>46</v>
      </c>
      <c r="BJ99" s="743"/>
      <c r="BK99" s="756">
        <f>SUM(BK71:BL98)</f>
        <v>0</v>
      </c>
      <c r="BL99" s="743"/>
      <c r="BM99" s="756">
        <f>SUM(BM71:BN98)</f>
        <v>16</v>
      </c>
      <c r="BN99" s="757"/>
      <c r="BR99" s="180">
        <f t="shared" si="6"/>
        <v>8.8319088319088315E-2</v>
      </c>
    </row>
    <row r="100" spans="1:71" s="110" customFormat="1" ht="14.25" customHeight="1" thickTop="1" thickBot="1">
      <c r="A100" s="189"/>
      <c r="B100" s="190"/>
      <c r="C100" s="190"/>
      <c r="D100" s="191" t="s">
        <v>144</v>
      </c>
      <c r="E100" s="192"/>
      <c r="F100" s="192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8"/>
      <c r="AE100" s="335">
        <f>AE99+AE68+AE59</f>
        <v>17</v>
      </c>
      <c r="AF100" s="336"/>
      <c r="AG100" s="337">
        <f>AG99+AG68+AG59</f>
        <v>16</v>
      </c>
      <c r="AH100" s="336"/>
      <c r="AI100" s="337">
        <v>2</v>
      </c>
      <c r="AJ100" s="338"/>
      <c r="AK100" s="339">
        <f>AK99+AK68+AK59</f>
        <v>164</v>
      </c>
      <c r="AL100" s="340"/>
      <c r="AM100" s="341">
        <f>AM99+AM68+AM59</f>
        <v>4920</v>
      </c>
      <c r="AN100" s="342"/>
      <c r="AO100" s="341">
        <f>AO99+AO68+AO59</f>
        <v>470</v>
      </c>
      <c r="AP100" s="342"/>
      <c r="AQ100" s="387">
        <f>AQ99+AQ68+AQ59</f>
        <v>192</v>
      </c>
      <c r="AR100" s="340"/>
      <c r="AS100" s="387">
        <f>AS99+AS68+AS59</f>
        <v>234</v>
      </c>
      <c r="AT100" s="340"/>
      <c r="AU100" s="387">
        <f>AU99+AU68+AU59</f>
        <v>4</v>
      </c>
      <c r="AV100" s="388"/>
      <c r="AW100" s="339">
        <f>AW99+AW68+AW59</f>
        <v>4450</v>
      </c>
      <c r="AX100" s="389"/>
      <c r="AY100" s="744">
        <f>AY99+AY68+AY59</f>
        <v>82</v>
      </c>
      <c r="AZ100" s="359"/>
      <c r="BA100" s="385">
        <f>BA99+BA68+BA59</f>
        <v>76</v>
      </c>
      <c r="BB100" s="386"/>
      <c r="BC100" s="358">
        <f>BC99+BC68+BC59</f>
        <v>62</v>
      </c>
      <c r="BD100" s="359"/>
      <c r="BE100" s="358">
        <f>BE99+BE68+BE59</f>
        <v>58</v>
      </c>
      <c r="BF100" s="359"/>
      <c r="BG100" s="358">
        <f>BG99+BG68+BG59</f>
        <v>66</v>
      </c>
      <c r="BH100" s="359"/>
      <c r="BI100" s="358">
        <f>BI99+BI68+BI59</f>
        <v>62</v>
      </c>
      <c r="BJ100" s="359"/>
      <c r="BK100" s="385">
        <f>BK99+BK68+BK59</f>
        <v>24</v>
      </c>
      <c r="BL100" s="386"/>
      <c r="BM100" s="385">
        <f>BM99+BM68+BM59</f>
        <v>40</v>
      </c>
      <c r="BN100" s="769"/>
      <c r="BR100" s="180"/>
    </row>
    <row r="101" spans="1:71" ht="14.25" customHeight="1" thickTop="1" thickBot="1">
      <c r="A101" s="115"/>
      <c r="B101" s="78"/>
      <c r="C101" s="78"/>
      <c r="D101" s="835" t="s">
        <v>85</v>
      </c>
      <c r="E101" s="836"/>
      <c r="F101" s="836"/>
      <c r="G101" s="836"/>
      <c r="H101" s="836"/>
      <c r="I101" s="836"/>
      <c r="J101" s="836"/>
      <c r="K101" s="836"/>
      <c r="L101" s="836"/>
      <c r="M101" s="836"/>
      <c r="N101" s="836"/>
      <c r="O101" s="836"/>
      <c r="P101" s="836"/>
      <c r="Q101" s="836"/>
      <c r="R101" s="836"/>
      <c r="S101" s="836"/>
      <c r="T101" s="836"/>
      <c r="U101" s="836"/>
      <c r="V101" s="836"/>
      <c r="W101" s="836"/>
      <c r="X101" s="836"/>
      <c r="Y101" s="836"/>
      <c r="Z101" s="836"/>
      <c r="AA101" s="836"/>
      <c r="AB101" s="836"/>
      <c r="AC101" s="836"/>
      <c r="AD101" s="184"/>
      <c r="AE101" s="837">
        <v>2</v>
      </c>
      <c r="AF101" s="838"/>
      <c r="AG101" s="839">
        <v>6</v>
      </c>
      <c r="AH101" s="840"/>
      <c r="AI101" s="838">
        <v>0</v>
      </c>
      <c r="AJ101" s="841"/>
      <c r="AK101" s="842">
        <v>60</v>
      </c>
      <c r="AL101" s="833"/>
      <c r="AM101" s="843">
        <f>(AK101)*30</f>
        <v>1800</v>
      </c>
      <c r="AN101" s="844"/>
      <c r="AO101" s="847">
        <f>SUM(AY101:BN101)</f>
        <v>232</v>
      </c>
      <c r="AP101" s="847"/>
      <c r="AQ101" s="848"/>
      <c r="AR101" s="849"/>
      <c r="AS101" s="848"/>
      <c r="AT101" s="849"/>
      <c r="AU101" s="848"/>
      <c r="AV101" s="849"/>
      <c r="AW101" s="831">
        <f>AW59+AW68+AW99</f>
        <v>4450</v>
      </c>
      <c r="AX101" s="832"/>
      <c r="AY101" s="833">
        <v>0</v>
      </c>
      <c r="AZ101" s="834"/>
      <c r="BA101" s="845">
        <v>0</v>
      </c>
      <c r="BB101" s="846"/>
      <c r="BC101" s="845">
        <v>34</v>
      </c>
      <c r="BD101" s="846"/>
      <c r="BE101" s="845">
        <v>30</v>
      </c>
      <c r="BF101" s="846"/>
      <c r="BG101" s="845">
        <v>26</v>
      </c>
      <c r="BH101" s="846"/>
      <c r="BI101" s="845">
        <v>26</v>
      </c>
      <c r="BJ101" s="846"/>
      <c r="BK101" s="845">
        <v>56</v>
      </c>
      <c r="BL101" s="846"/>
      <c r="BM101" s="845">
        <v>60</v>
      </c>
      <c r="BN101" s="846"/>
      <c r="BR101" s="180">
        <f t="shared" si="6"/>
        <v>0.12888888888888889</v>
      </c>
    </row>
    <row r="102" spans="1:71" ht="9.6" customHeight="1" thickTop="1" thickBot="1">
      <c r="A102" s="115"/>
      <c r="B102" s="78"/>
      <c r="C102" s="78"/>
      <c r="D102" s="853"/>
      <c r="E102" s="853"/>
      <c r="F102" s="853"/>
      <c r="G102" s="853"/>
      <c r="H102" s="853"/>
      <c r="I102" s="853"/>
      <c r="J102" s="853"/>
      <c r="K102" s="853"/>
      <c r="L102" s="853"/>
      <c r="M102" s="853"/>
      <c r="N102" s="853"/>
      <c r="O102" s="853"/>
      <c r="P102" s="853"/>
      <c r="Q102" s="853"/>
      <c r="R102" s="853"/>
      <c r="S102" s="853"/>
      <c r="T102" s="853"/>
      <c r="U102" s="853"/>
      <c r="V102" s="853"/>
      <c r="W102" s="853"/>
      <c r="X102" s="853"/>
      <c r="Y102" s="853"/>
      <c r="Z102" s="853"/>
      <c r="AA102" s="853"/>
      <c r="AB102" s="853"/>
      <c r="AC102" s="853"/>
      <c r="AD102" s="853"/>
      <c r="AE102" s="853"/>
      <c r="AF102" s="853"/>
      <c r="AG102" s="853"/>
      <c r="AH102" s="853"/>
      <c r="AI102" s="853"/>
      <c r="AJ102" s="853"/>
      <c r="AK102" s="853"/>
      <c r="AL102" s="853"/>
      <c r="AM102" s="853"/>
      <c r="AN102" s="853"/>
      <c r="AO102" s="853"/>
      <c r="AP102" s="853"/>
      <c r="AQ102" s="853"/>
      <c r="AR102" s="853"/>
      <c r="AS102" s="853"/>
      <c r="AT102" s="853"/>
      <c r="AU102" s="853"/>
      <c r="AV102" s="853"/>
      <c r="AW102" s="853"/>
      <c r="AX102" s="853"/>
      <c r="AY102" s="853"/>
      <c r="AZ102" s="853"/>
      <c r="BA102" s="853"/>
      <c r="BB102" s="853"/>
      <c r="BC102" s="853"/>
      <c r="BD102" s="853"/>
      <c r="BE102" s="853"/>
      <c r="BF102" s="853"/>
      <c r="BG102" s="853"/>
      <c r="BH102" s="853"/>
      <c r="BI102" s="853"/>
      <c r="BJ102" s="853"/>
      <c r="BK102" s="853"/>
      <c r="BL102" s="853"/>
      <c r="BM102" s="853"/>
      <c r="BN102" s="854"/>
      <c r="BR102" s="180"/>
    </row>
    <row r="103" spans="1:71" ht="14.25" customHeight="1" thickTop="1" thickBot="1">
      <c r="A103" s="115"/>
      <c r="B103" s="78"/>
      <c r="C103" s="78"/>
      <c r="D103" s="307" t="s">
        <v>77</v>
      </c>
      <c r="E103" s="307"/>
      <c r="F103" s="307"/>
      <c r="G103" s="307"/>
      <c r="H103" s="307"/>
      <c r="I103" s="307"/>
      <c r="J103" s="307"/>
      <c r="K103" s="307"/>
      <c r="L103" s="307"/>
      <c r="M103" s="307"/>
      <c r="N103" s="307"/>
      <c r="O103" s="307"/>
      <c r="P103" s="307"/>
      <c r="Q103" s="307"/>
      <c r="R103" s="307"/>
      <c r="S103" s="307"/>
      <c r="T103" s="307"/>
      <c r="U103" s="307"/>
      <c r="V103" s="307"/>
      <c r="W103" s="307"/>
      <c r="X103" s="307"/>
      <c r="Y103" s="307"/>
      <c r="Z103" s="307"/>
      <c r="AA103" s="307"/>
      <c r="AB103" s="307"/>
      <c r="AC103" s="307"/>
      <c r="AD103" s="308"/>
      <c r="AE103" s="309">
        <f>AE100+AE101</f>
        <v>19</v>
      </c>
      <c r="AF103" s="310"/>
      <c r="AG103" s="311">
        <f>AG100+AG101</f>
        <v>22</v>
      </c>
      <c r="AH103" s="310"/>
      <c r="AI103" s="789">
        <f>AI100+AI101</f>
        <v>2</v>
      </c>
      <c r="AJ103" s="790"/>
      <c r="AK103" s="312">
        <f>AK100+AK101</f>
        <v>224</v>
      </c>
      <c r="AL103" s="310"/>
      <c r="AM103" s="312">
        <f>AM100+AM101</f>
        <v>6720</v>
      </c>
      <c r="AN103" s="310"/>
      <c r="AO103" s="311">
        <f>AO100+AO101</f>
        <v>702</v>
      </c>
      <c r="AP103" s="310"/>
      <c r="AQ103" s="311"/>
      <c r="AR103" s="310"/>
      <c r="AS103" s="311"/>
      <c r="AT103" s="310"/>
      <c r="AU103" s="311"/>
      <c r="AV103" s="310"/>
      <c r="AW103" s="311"/>
      <c r="AX103" s="310"/>
      <c r="AY103" s="356">
        <f>AY100+AY101</f>
        <v>82</v>
      </c>
      <c r="AZ103" s="352"/>
      <c r="BA103" s="351">
        <f>BA100+BA101</f>
        <v>76</v>
      </c>
      <c r="BB103" s="352"/>
      <c r="BC103" s="351">
        <f>BC100+BC101</f>
        <v>96</v>
      </c>
      <c r="BD103" s="352"/>
      <c r="BE103" s="351">
        <f>BE100+BE101</f>
        <v>88</v>
      </c>
      <c r="BF103" s="352"/>
      <c r="BG103" s="351">
        <f>BG100+BG101</f>
        <v>92</v>
      </c>
      <c r="BH103" s="352"/>
      <c r="BI103" s="351">
        <f>BI100+BI101</f>
        <v>88</v>
      </c>
      <c r="BJ103" s="352"/>
      <c r="BK103" s="351">
        <f>BK100+BK101</f>
        <v>80</v>
      </c>
      <c r="BL103" s="352"/>
      <c r="BM103" s="351">
        <f>BM100+BM101</f>
        <v>100</v>
      </c>
      <c r="BN103" s="352"/>
      <c r="BR103" s="151"/>
    </row>
    <row r="104" spans="1:71" ht="14.25" customHeight="1" thickTop="1" thickBot="1">
      <c r="A104" s="115"/>
      <c r="B104" s="78"/>
      <c r="C104" s="78"/>
      <c r="D104" s="850" t="s">
        <v>145</v>
      </c>
      <c r="E104" s="851"/>
      <c r="F104" s="851"/>
      <c r="G104" s="851"/>
      <c r="H104" s="851"/>
      <c r="I104" s="851"/>
      <c r="J104" s="851"/>
      <c r="K104" s="851"/>
      <c r="L104" s="851"/>
      <c r="M104" s="851"/>
      <c r="N104" s="851"/>
      <c r="O104" s="851"/>
      <c r="P104" s="851"/>
      <c r="Q104" s="851"/>
      <c r="R104" s="851"/>
      <c r="S104" s="851"/>
      <c r="T104" s="851"/>
      <c r="U104" s="851"/>
      <c r="V104" s="851"/>
      <c r="W104" s="851"/>
      <c r="X104" s="851"/>
      <c r="Y104" s="851"/>
      <c r="Z104" s="851"/>
      <c r="AA104" s="851"/>
      <c r="AB104" s="851"/>
      <c r="AC104" s="851"/>
      <c r="AD104" s="851"/>
      <c r="AE104" s="851"/>
      <c r="AF104" s="851"/>
      <c r="AG104" s="851"/>
      <c r="AH104" s="851"/>
      <c r="AI104" s="851"/>
      <c r="AJ104" s="851"/>
      <c r="AK104" s="851"/>
      <c r="AL104" s="851"/>
      <c r="AM104" s="851"/>
      <c r="AN104" s="851"/>
      <c r="AO104" s="851"/>
      <c r="AP104" s="851"/>
      <c r="AQ104" s="851"/>
      <c r="AR104" s="851"/>
      <c r="AS104" s="851"/>
      <c r="AT104" s="851"/>
      <c r="AU104" s="851"/>
      <c r="AV104" s="851"/>
      <c r="AW104" s="851"/>
      <c r="AX104" s="852"/>
      <c r="AY104" s="390">
        <f>COUNT(AY55:AZ58,AY61:AZ67,AY70:AZ92,AY94:AZ98)</f>
        <v>7</v>
      </c>
      <c r="AZ104" s="391"/>
      <c r="BA104" s="392">
        <f>COUNT(BA55:BB58,BA61:BB67,BA70:BB92,BA94:BB98)</f>
        <v>6</v>
      </c>
      <c r="BB104" s="393"/>
      <c r="BC104" s="392">
        <f>COUNT(BC55:BD58,BC61:BD67,BC70:BD92,BC94:BD98)</f>
        <v>5</v>
      </c>
      <c r="BD104" s="393"/>
      <c r="BE104" s="392">
        <f>COUNT(BE55:BF58,BE61:BF67,BE70:BF92,BE94:BF98)</f>
        <v>5</v>
      </c>
      <c r="BF104" s="393"/>
      <c r="BG104" s="392">
        <f>COUNT(BG55:BH58,BG61:BH67,BG70:BH92,BG94:BH98)</f>
        <v>6</v>
      </c>
      <c r="BH104" s="392"/>
      <c r="BI104" s="392">
        <f>COUNT(BI55:BJ58,BI61:BJ67,BI70:BJ92,BI94:BJ98)</f>
        <v>5</v>
      </c>
      <c r="BJ104" s="392"/>
      <c r="BK104" s="827">
        <f>COUNT(BK55:BL58,BK61:BL67,BK70:BL92,BK94:BL98)</f>
        <v>2</v>
      </c>
      <c r="BL104" s="828"/>
      <c r="BM104" s="394">
        <f>COUNT(BM55:BN58,BM61:BN67,BM70:BN92,BM94:BN98)</f>
        <v>3</v>
      </c>
      <c r="BN104" s="395"/>
      <c r="BR104" s="180"/>
    </row>
    <row r="105" spans="1:71" ht="6" customHeight="1">
      <c r="A105" s="115"/>
      <c r="B105" s="78"/>
      <c r="C105" s="78"/>
      <c r="D105" s="825"/>
      <c r="E105" s="825"/>
      <c r="F105" s="825"/>
      <c r="G105" s="825"/>
      <c r="H105" s="825"/>
      <c r="I105" s="825"/>
      <c r="J105" s="825"/>
      <c r="K105" s="825"/>
      <c r="L105" s="825"/>
      <c r="M105" s="825"/>
      <c r="N105" s="825"/>
      <c r="O105" s="825"/>
      <c r="P105" s="825"/>
      <c r="Q105" s="825"/>
      <c r="R105" s="825"/>
      <c r="S105" s="825"/>
      <c r="T105" s="825"/>
      <c r="U105" s="825"/>
      <c r="V105" s="825"/>
      <c r="W105" s="825"/>
      <c r="X105" s="825"/>
      <c r="Y105" s="825"/>
      <c r="Z105" s="825"/>
      <c r="AA105" s="825"/>
      <c r="AB105" s="825"/>
      <c r="AC105" s="825"/>
      <c r="AD105" s="825"/>
      <c r="AE105" s="825"/>
      <c r="AF105" s="825"/>
      <c r="AG105" s="825"/>
      <c r="AH105" s="825"/>
      <c r="AI105" s="825"/>
      <c r="AJ105" s="825"/>
      <c r="AK105" s="825"/>
      <c r="AL105" s="825"/>
      <c r="AM105" s="825"/>
      <c r="AN105" s="825"/>
      <c r="AO105" s="825"/>
      <c r="AP105" s="825"/>
      <c r="AQ105" s="825"/>
      <c r="AR105" s="825"/>
      <c r="AS105" s="825"/>
      <c r="AT105" s="825"/>
      <c r="AU105" s="825"/>
      <c r="AV105" s="825"/>
      <c r="AW105" s="825"/>
      <c r="AX105" s="825"/>
      <c r="AY105" s="829"/>
      <c r="AZ105" s="829"/>
      <c r="BA105" s="822"/>
      <c r="BB105" s="822"/>
      <c r="BC105" s="822"/>
      <c r="BD105" s="822"/>
      <c r="BE105" s="822"/>
      <c r="BF105" s="822"/>
      <c r="BG105" s="822"/>
      <c r="BH105" s="822"/>
      <c r="BI105" s="822"/>
      <c r="BJ105" s="822"/>
      <c r="BK105" s="822"/>
      <c r="BL105" s="822"/>
      <c r="BM105" s="823"/>
      <c r="BN105" s="824"/>
      <c r="BR105" s="151"/>
    </row>
    <row r="106" spans="1:71" ht="10.15" customHeight="1">
      <c r="A106" s="115"/>
      <c r="B106" s="78"/>
      <c r="C106" s="78"/>
      <c r="D106" s="825" t="s">
        <v>152</v>
      </c>
      <c r="E106" s="825"/>
      <c r="F106" s="825"/>
      <c r="G106" s="825"/>
      <c r="H106" s="825"/>
      <c r="I106" s="825"/>
      <c r="J106" s="825"/>
      <c r="K106" s="825"/>
      <c r="L106" s="825"/>
      <c r="M106" s="825"/>
      <c r="N106" s="825"/>
      <c r="O106" s="825"/>
      <c r="P106" s="825"/>
      <c r="Q106" s="825"/>
      <c r="R106" s="825"/>
      <c r="S106" s="825"/>
      <c r="T106" s="825"/>
      <c r="U106" s="825"/>
      <c r="V106" s="825"/>
      <c r="W106" s="825"/>
      <c r="X106" s="825"/>
      <c r="Y106" s="825"/>
      <c r="Z106" s="825"/>
      <c r="AA106" s="825"/>
      <c r="AB106" s="825"/>
      <c r="AC106" s="825"/>
      <c r="AD106" s="825"/>
      <c r="AE106" s="825"/>
      <c r="AF106" s="825"/>
      <c r="AG106" s="825"/>
      <c r="AH106" s="825"/>
      <c r="AI106" s="825"/>
      <c r="AJ106" s="825"/>
      <c r="AK106" s="825"/>
      <c r="AL106" s="825"/>
      <c r="AM106" s="825"/>
      <c r="AN106" s="825"/>
      <c r="AO106" s="825"/>
      <c r="AP106" s="825"/>
      <c r="AQ106" s="825"/>
      <c r="AR106" s="825"/>
      <c r="AS106" s="825"/>
      <c r="AT106" s="825"/>
      <c r="AU106" s="825"/>
      <c r="AV106" s="825"/>
      <c r="AW106" s="825"/>
      <c r="AX106" s="825"/>
      <c r="AY106" s="826"/>
      <c r="AZ106" s="826"/>
      <c r="BA106" s="826"/>
      <c r="BB106" s="826"/>
      <c r="BC106" s="826"/>
      <c r="BD106" s="826"/>
      <c r="BE106" s="826"/>
      <c r="BF106" s="826"/>
      <c r="BG106" s="826"/>
      <c r="BH106" s="826"/>
      <c r="BI106" s="826">
        <v>1</v>
      </c>
      <c r="BJ106" s="826"/>
      <c r="BK106" s="826"/>
      <c r="BL106" s="826"/>
      <c r="BM106" s="821">
        <v>1</v>
      </c>
      <c r="BN106" s="821"/>
      <c r="BR106" s="151"/>
    </row>
    <row r="107" spans="1:71" ht="14.25" customHeight="1">
      <c r="A107" s="78"/>
      <c r="B107" s="78"/>
      <c r="C107" s="78"/>
      <c r="D107" s="266"/>
      <c r="E107" s="266"/>
      <c r="F107" s="266"/>
      <c r="G107" s="266"/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V107" s="266"/>
      <c r="W107" s="266"/>
      <c r="X107" s="266"/>
      <c r="Y107" s="266"/>
      <c r="Z107" s="266"/>
      <c r="AA107" s="266"/>
      <c r="AB107" s="266"/>
      <c r="AC107" s="266"/>
      <c r="AD107" s="266"/>
      <c r="AE107" s="266"/>
      <c r="AF107" s="266"/>
      <c r="AG107" s="266"/>
      <c r="AH107" s="266"/>
      <c r="AI107" s="266"/>
      <c r="AJ107" s="266"/>
      <c r="AK107" s="266"/>
      <c r="AL107" s="266"/>
      <c r="AM107" s="266"/>
      <c r="AN107" s="266"/>
      <c r="AO107" s="266"/>
      <c r="AP107" s="266"/>
      <c r="AQ107" s="266"/>
      <c r="AR107" s="266"/>
      <c r="AS107" s="266"/>
      <c r="AT107" s="266"/>
      <c r="AU107" s="266"/>
      <c r="AV107" s="266"/>
      <c r="AW107" s="266"/>
      <c r="AX107" s="266"/>
      <c r="AY107" s="236"/>
      <c r="AZ107" s="236"/>
      <c r="BA107" s="236"/>
      <c r="BB107" s="236"/>
      <c r="BC107" s="236"/>
      <c r="BD107" s="236"/>
      <c r="BE107" s="236"/>
      <c r="BF107" s="236"/>
      <c r="BG107" s="236"/>
      <c r="BH107" s="236"/>
      <c r="BI107" s="236"/>
      <c r="BJ107" s="236"/>
      <c r="BK107" s="236"/>
      <c r="BL107" s="236"/>
      <c r="BM107" s="304"/>
      <c r="BN107" s="304"/>
      <c r="BR107" s="151"/>
    </row>
    <row r="108" spans="1:71" s="173" customFormat="1" ht="20.25" customHeight="1">
      <c r="A108" s="169"/>
      <c r="B108" s="169"/>
      <c r="C108" s="170"/>
      <c r="D108" s="171"/>
      <c r="E108" s="773" t="s">
        <v>123</v>
      </c>
      <c r="F108" s="773"/>
      <c r="G108" s="773"/>
      <c r="H108" s="773"/>
      <c r="I108" s="773"/>
      <c r="J108" s="773"/>
      <c r="K108" s="773"/>
      <c r="L108" s="773"/>
      <c r="M108" s="773"/>
      <c r="N108" s="773"/>
      <c r="O108" s="773"/>
      <c r="P108" s="773"/>
      <c r="Q108" s="773"/>
      <c r="R108" s="773"/>
      <c r="S108" s="773"/>
      <c r="T108" s="773"/>
      <c r="U108" s="773"/>
      <c r="V108" s="773"/>
      <c r="W108" s="773"/>
      <c r="X108" s="773"/>
      <c r="Y108" s="773"/>
      <c r="Z108" s="773"/>
      <c r="AA108" s="773"/>
      <c r="AB108" s="773"/>
      <c r="AC108" s="773"/>
      <c r="AD108" s="773"/>
      <c r="AE108" s="773"/>
      <c r="AF108" s="773"/>
      <c r="AG108" s="773"/>
      <c r="AH108" s="773"/>
      <c r="AI108" s="773"/>
      <c r="AJ108" s="773"/>
      <c r="AK108" s="773"/>
      <c r="AL108" s="773"/>
      <c r="AM108" s="773"/>
      <c r="AN108" s="773"/>
      <c r="AO108" s="773"/>
      <c r="AP108" s="773"/>
      <c r="AQ108" s="773"/>
      <c r="AR108" s="773"/>
      <c r="AS108" s="773"/>
      <c r="AT108" s="773"/>
      <c r="AU108" s="773"/>
      <c r="AV108" s="773"/>
      <c r="AW108" s="773"/>
      <c r="AX108" s="773"/>
      <c r="AY108" s="773"/>
      <c r="AZ108" s="773"/>
      <c r="BA108" s="773"/>
      <c r="BB108" s="773"/>
      <c r="BC108" s="773"/>
      <c r="BD108" s="773"/>
      <c r="BE108" s="773"/>
      <c r="BF108" s="773"/>
      <c r="BG108" s="773"/>
      <c r="BH108" s="773"/>
      <c r="BI108" s="773"/>
      <c r="BJ108" s="773"/>
      <c r="BK108" s="773"/>
      <c r="BL108" s="773"/>
      <c r="BM108" s="773"/>
      <c r="BN108" s="773"/>
      <c r="BO108" s="303"/>
      <c r="BP108" s="303"/>
      <c r="BQ108" s="303"/>
    </row>
    <row r="109" spans="1:71" s="106" customFormat="1" ht="14.25" customHeight="1">
      <c r="A109" s="78"/>
      <c r="B109" s="78"/>
      <c r="C109" s="78"/>
      <c r="D109" s="165"/>
      <c r="E109" s="165"/>
      <c r="F109" s="165"/>
      <c r="G109" s="172"/>
      <c r="H109" s="172"/>
      <c r="I109" s="172"/>
      <c r="J109" s="172"/>
      <c r="K109" s="172"/>
      <c r="L109" s="172"/>
      <c r="M109" s="172"/>
      <c r="N109" s="172"/>
      <c r="O109" s="172"/>
      <c r="P109" s="172"/>
      <c r="Q109" s="172"/>
      <c r="R109" s="172"/>
      <c r="S109" s="172"/>
      <c r="T109" s="172"/>
      <c r="U109" s="172"/>
      <c r="V109" s="172"/>
      <c r="W109" s="172"/>
      <c r="X109" s="172"/>
      <c r="Y109" s="172"/>
      <c r="Z109" s="172"/>
      <c r="AA109" s="172"/>
      <c r="AB109" s="172"/>
      <c r="AC109" s="172"/>
      <c r="AD109" s="172"/>
      <c r="AE109" s="172"/>
      <c r="AF109" s="172"/>
      <c r="AG109" s="172"/>
      <c r="AH109" s="172"/>
      <c r="AI109" s="172"/>
      <c r="AJ109" s="172"/>
      <c r="AK109" s="172"/>
      <c r="AL109" s="172"/>
      <c r="AM109" s="172"/>
      <c r="AN109" s="172"/>
      <c r="AO109" s="172"/>
      <c r="AP109" s="172"/>
      <c r="AQ109" s="172"/>
      <c r="AR109" s="172"/>
      <c r="AS109" s="172"/>
      <c r="AT109" s="172"/>
      <c r="AU109" s="172"/>
      <c r="AV109" s="172"/>
      <c r="AW109" s="172"/>
      <c r="AX109" s="172"/>
      <c r="AY109" s="172"/>
      <c r="AZ109" s="172"/>
      <c r="BA109" s="172"/>
      <c r="BB109" s="172"/>
      <c r="BC109" s="172"/>
      <c r="BD109" s="172"/>
      <c r="BE109" s="172"/>
      <c r="BF109" s="172"/>
      <c r="BG109" s="172"/>
      <c r="BH109" s="172"/>
      <c r="BI109" s="172"/>
      <c r="BJ109" s="172"/>
      <c r="BK109" s="172"/>
      <c r="BL109" s="172"/>
      <c r="BM109" s="172"/>
      <c r="BN109" s="172"/>
      <c r="BR109" s="168"/>
    </row>
  </sheetData>
  <mergeCells count="1100">
    <mergeCell ref="D98:F98"/>
    <mergeCell ref="D94:F94"/>
    <mergeCell ref="AX15:BL15"/>
    <mergeCell ref="D17:D18"/>
    <mergeCell ref="E17:H17"/>
    <mergeCell ref="I17:I18"/>
    <mergeCell ref="J17:M17"/>
    <mergeCell ref="N17:Q17"/>
    <mergeCell ref="T14:AU14"/>
    <mergeCell ref="AI103:AJ103"/>
    <mergeCell ref="BP17:BP18"/>
    <mergeCell ref="I25:BJ25"/>
    <mergeCell ref="D26:J26"/>
    <mergeCell ref="AP27:AU28"/>
    <mergeCell ref="BF17:BI17"/>
    <mergeCell ref="BJ17:BJ18"/>
    <mergeCell ref="BK17:BK18"/>
    <mergeCell ref="BL17:BL18"/>
    <mergeCell ref="BM17:BM18"/>
    <mergeCell ref="R17:V17"/>
    <mergeCell ref="W17:Z17"/>
    <mergeCell ref="AA17:AE17"/>
    <mergeCell ref="BN17:BN18"/>
    <mergeCell ref="AF17:AI17"/>
    <mergeCell ref="AJ17:AM17"/>
    <mergeCell ref="AN17:AQ17"/>
    <mergeCell ref="AR17:AV17"/>
    <mergeCell ref="AW17:AZ17"/>
    <mergeCell ref="BA17:BE17"/>
    <mergeCell ref="F32:T32"/>
    <mergeCell ref="U32:V32"/>
    <mergeCell ref="W32:X32"/>
    <mergeCell ref="AJ32:AP35"/>
    <mergeCell ref="AQ32:AR35"/>
    <mergeCell ref="F34:T34"/>
    <mergeCell ref="U34:V34"/>
    <mergeCell ref="W34:X34"/>
    <mergeCell ref="F33:T33"/>
    <mergeCell ref="AJ31:AP31"/>
    <mergeCell ref="AQ31:AR31"/>
    <mergeCell ref="F31:T31"/>
    <mergeCell ref="U31:V31"/>
    <mergeCell ref="W31:X31"/>
    <mergeCell ref="Z31:AI31"/>
    <mergeCell ref="BO17:BO18"/>
    <mergeCell ref="A42:C49"/>
    <mergeCell ref="D42:F49"/>
    <mergeCell ref="AE42:AJ43"/>
    <mergeCell ref="AK42:AL49"/>
    <mergeCell ref="AY42:BN43"/>
    <mergeCell ref="AE44:AF49"/>
    <mergeCell ref="F37:T37"/>
    <mergeCell ref="U37:V37"/>
    <mergeCell ref="W37:X37"/>
    <mergeCell ref="F38:T38"/>
    <mergeCell ref="U38:V38"/>
    <mergeCell ref="W38:X38"/>
    <mergeCell ref="U33:V33"/>
    <mergeCell ref="W33:X33"/>
    <mergeCell ref="F36:T36"/>
    <mergeCell ref="U36:V36"/>
    <mergeCell ref="W36:X36"/>
    <mergeCell ref="F35:T35"/>
    <mergeCell ref="U35:V35"/>
    <mergeCell ref="W35:X35"/>
    <mergeCell ref="G45:AA46"/>
    <mergeCell ref="AY45:BN45"/>
    <mergeCell ref="AO46:AP49"/>
    <mergeCell ref="AQ46:AV46"/>
    <mergeCell ref="AY46:AZ46"/>
    <mergeCell ref="BA46:BB46"/>
    <mergeCell ref="BC46:BD46"/>
    <mergeCell ref="AG44:AH49"/>
    <mergeCell ref="AI44:AJ49"/>
    <mergeCell ref="AM44:AN49"/>
    <mergeCell ref="AO44:AV45"/>
    <mergeCell ref="AW44:AX49"/>
    <mergeCell ref="AY44:BB44"/>
    <mergeCell ref="BA48:BB48"/>
    <mergeCell ref="F39:T39"/>
    <mergeCell ref="U39:V39"/>
    <mergeCell ref="W39:X39"/>
    <mergeCell ref="BC48:BD48"/>
    <mergeCell ref="BE48:BF48"/>
    <mergeCell ref="BG48:BH48"/>
    <mergeCell ref="BI48:BJ48"/>
    <mergeCell ref="BK48:BL48"/>
    <mergeCell ref="BM48:BN48"/>
    <mergeCell ref="BE46:BF46"/>
    <mergeCell ref="BG46:BH46"/>
    <mergeCell ref="BI46:BJ46"/>
    <mergeCell ref="BK46:BL46"/>
    <mergeCell ref="BM46:BN46"/>
    <mergeCell ref="AQ47:AR49"/>
    <mergeCell ref="Z32:AI35"/>
    <mergeCell ref="AS47:AT49"/>
    <mergeCell ref="AU47:AV49"/>
    <mergeCell ref="AY47:BN47"/>
    <mergeCell ref="AY48:AZ48"/>
    <mergeCell ref="BC44:BF44"/>
    <mergeCell ref="BG44:BJ44"/>
    <mergeCell ref="BK44:BN44"/>
    <mergeCell ref="BI50:BJ50"/>
    <mergeCell ref="BK50:BL50"/>
    <mergeCell ref="BM50:BN50"/>
    <mergeCell ref="D52:BN52"/>
    <mergeCell ref="A53:BN53"/>
    <mergeCell ref="D54:BN54"/>
    <mergeCell ref="AW50:AX50"/>
    <mergeCell ref="AY50:AZ50"/>
    <mergeCell ref="BA50:BB50"/>
    <mergeCell ref="BC50:BD50"/>
    <mergeCell ref="BE50:BF50"/>
    <mergeCell ref="BG50:BH50"/>
    <mergeCell ref="AK50:AL50"/>
    <mergeCell ref="AM50:AN50"/>
    <mergeCell ref="AO50:AP50"/>
    <mergeCell ref="AQ50:AR50"/>
    <mergeCell ref="AS50:AT50"/>
    <mergeCell ref="AU50:AV50"/>
    <mergeCell ref="A50:C50"/>
    <mergeCell ref="D50:F50"/>
    <mergeCell ref="G50:AD50"/>
    <mergeCell ref="AE50:AF50"/>
    <mergeCell ref="AG50:AH50"/>
    <mergeCell ref="AI50:AJ50"/>
    <mergeCell ref="BI55:BJ55"/>
    <mergeCell ref="BK55:BL55"/>
    <mergeCell ref="BM55:BN55"/>
    <mergeCell ref="A56:C56"/>
    <mergeCell ref="D56:F56"/>
    <mergeCell ref="G56:AD56"/>
    <mergeCell ref="AE56:AF56"/>
    <mergeCell ref="AG56:AH56"/>
    <mergeCell ref="AI56:AJ56"/>
    <mergeCell ref="AK56:AL56"/>
    <mergeCell ref="AW55:AX55"/>
    <mergeCell ref="AY55:AZ55"/>
    <mergeCell ref="BA55:BB55"/>
    <mergeCell ref="BC55:BD55"/>
    <mergeCell ref="BE55:BF55"/>
    <mergeCell ref="BG55:BH55"/>
    <mergeCell ref="AK55:AL55"/>
    <mergeCell ref="AM55:AN55"/>
    <mergeCell ref="AO55:AP55"/>
    <mergeCell ref="AQ55:AR55"/>
    <mergeCell ref="AS55:AT55"/>
    <mergeCell ref="AU55:AV55"/>
    <mergeCell ref="A55:C55"/>
    <mergeCell ref="D55:F55"/>
    <mergeCell ref="G55:AD55"/>
    <mergeCell ref="AE55:AF55"/>
    <mergeCell ref="AG55:AH55"/>
    <mergeCell ref="AI55:AJ55"/>
    <mergeCell ref="AW57:AX57"/>
    <mergeCell ref="AY57:AZ57"/>
    <mergeCell ref="BK56:BL56"/>
    <mergeCell ref="BM56:BN56"/>
    <mergeCell ref="A57:C57"/>
    <mergeCell ref="D57:F57"/>
    <mergeCell ref="G57:AD57"/>
    <mergeCell ref="AE57:AF57"/>
    <mergeCell ref="AG57:AH57"/>
    <mergeCell ref="AI57:AJ57"/>
    <mergeCell ref="AK57:AL57"/>
    <mergeCell ref="AM57:AN57"/>
    <mergeCell ref="AY56:AZ56"/>
    <mergeCell ref="BA56:BB56"/>
    <mergeCell ref="BC56:BD56"/>
    <mergeCell ref="BE56:BF56"/>
    <mergeCell ref="BG56:BH56"/>
    <mergeCell ref="BI56:BJ56"/>
    <mergeCell ref="AM56:AN56"/>
    <mergeCell ref="AO56:AP56"/>
    <mergeCell ref="AQ56:AR56"/>
    <mergeCell ref="AS56:AT56"/>
    <mergeCell ref="AU56:AV56"/>
    <mergeCell ref="AW56:AX56"/>
    <mergeCell ref="BC58:BD58"/>
    <mergeCell ref="BE58:BF58"/>
    <mergeCell ref="BG58:BH58"/>
    <mergeCell ref="BI58:BJ58"/>
    <mergeCell ref="BK58:BL58"/>
    <mergeCell ref="BM58:BN58"/>
    <mergeCell ref="AQ58:AR58"/>
    <mergeCell ref="AS58:AT58"/>
    <mergeCell ref="AU58:AV58"/>
    <mergeCell ref="AW58:AX58"/>
    <mergeCell ref="AY58:AZ58"/>
    <mergeCell ref="BA58:BB58"/>
    <mergeCell ref="BM57:BN57"/>
    <mergeCell ref="A58:C58"/>
    <mergeCell ref="D58:F58"/>
    <mergeCell ref="G58:AD58"/>
    <mergeCell ref="AE58:AF58"/>
    <mergeCell ref="AG58:AH58"/>
    <mergeCell ref="AI58:AJ58"/>
    <mergeCell ref="AK58:AL58"/>
    <mergeCell ref="AM58:AN58"/>
    <mergeCell ref="AO58:AP58"/>
    <mergeCell ref="BA57:BB57"/>
    <mergeCell ref="BC57:BD57"/>
    <mergeCell ref="BE57:BF57"/>
    <mergeCell ref="BG57:BH57"/>
    <mergeCell ref="BI57:BJ57"/>
    <mergeCell ref="BK57:BL57"/>
    <mergeCell ref="AO57:AP57"/>
    <mergeCell ref="AQ57:AR57"/>
    <mergeCell ref="AS57:AT57"/>
    <mergeCell ref="AU57:AV57"/>
    <mergeCell ref="AW61:AX61"/>
    <mergeCell ref="AY61:AZ61"/>
    <mergeCell ref="BM59:BN59"/>
    <mergeCell ref="D60:BN60"/>
    <mergeCell ref="A61:C61"/>
    <mergeCell ref="D61:F61"/>
    <mergeCell ref="G61:AD61"/>
    <mergeCell ref="AE61:AF61"/>
    <mergeCell ref="AG61:AH61"/>
    <mergeCell ref="AI61:AJ61"/>
    <mergeCell ref="AK61:AL61"/>
    <mergeCell ref="AM61:AN61"/>
    <mergeCell ref="BA59:BB59"/>
    <mergeCell ref="BC59:BD59"/>
    <mergeCell ref="BE59:BF59"/>
    <mergeCell ref="BG59:BH59"/>
    <mergeCell ref="BI59:BJ59"/>
    <mergeCell ref="BK59:BL59"/>
    <mergeCell ref="AO59:AP59"/>
    <mergeCell ref="AQ59:AR59"/>
    <mergeCell ref="AS59:AT59"/>
    <mergeCell ref="AU59:AV59"/>
    <mergeCell ref="AW59:AX59"/>
    <mergeCell ref="AY59:AZ59"/>
    <mergeCell ref="D59:AD59"/>
    <mergeCell ref="AE59:AF59"/>
    <mergeCell ref="AG59:AH59"/>
    <mergeCell ref="AI59:AJ59"/>
    <mergeCell ref="AK59:AL59"/>
    <mergeCell ref="AM59:AN59"/>
    <mergeCell ref="BC62:BD62"/>
    <mergeCell ref="BE62:BF62"/>
    <mergeCell ref="BG62:BH62"/>
    <mergeCell ref="BI62:BJ62"/>
    <mergeCell ref="BK62:BL62"/>
    <mergeCell ref="BM62:BN62"/>
    <mergeCell ref="AQ62:AR62"/>
    <mergeCell ref="AS62:AT62"/>
    <mergeCell ref="AU62:AV62"/>
    <mergeCell ref="AW62:AX62"/>
    <mergeCell ref="AY62:AZ62"/>
    <mergeCell ref="BA62:BB62"/>
    <mergeCell ref="BM61:BN61"/>
    <mergeCell ref="A62:C62"/>
    <mergeCell ref="D62:F62"/>
    <mergeCell ref="G62:AD62"/>
    <mergeCell ref="AE62:AF62"/>
    <mergeCell ref="AG62:AH62"/>
    <mergeCell ref="AI62:AJ62"/>
    <mergeCell ref="AK62:AL62"/>
    <mergeCell ref="AM62:AN62"/>
    <mergeCell ref="AO62:AP62"/>
    <mergeCell ref="BA61:BB61"/>
    <mergeCell ref="BC61:BD61"/>
    <mergeCell ref="BE61:BF61"/>
    <mergeCell ref="BG61:BH61"/>
    <mergeCell ref="BI61:BJ61"/>
    <mergeCell ref="BK61:BL61"/>
    <mergeCell ref="AO61:AP61"/>
    <mergeCell ref="AQ61:AR61"/>
    <mergeCell ref="AS61:AT61"/>
    <mergeCell ref="AU61:AV61"/>
    <mergeCell ref="BI63:BJ63"/>
    <mergeCell ref="BK63:BL63"/>
    <mergeCell ref="BM63:BN63"/>
    <mergeCell ref="A64:C64"/>
    <mergeCell ref="D64:F64"/>
    <mergeCell ref="G64:AD64"/>
    <mergeCell ref="AE64:AF64"/>
    <mergeCell ref="AG64:AH64"/>
    <mergeCell ref="AI64:AJ64"/>
    <mergeCell ref="AK64:AL64"/>
    <mergeCell ref="AW63:AX63"/>
    <mergeCell ref="AY63:AZ63"/>
    <mergeCell ref="BA63:BB63"/>
    <mergeCell ref="BC63:BD63"/>
    <mergeCell ref="BE63:BF63"/>
    <mergeCell ref="BG63:BH63"/>
    <mergeCell ref="AK63:AL63"/>
    <mergeCell ref="AM63:AN63"/>
    <mergeCell ref="AO63:AP63"/>
    <mergeCell ref="AQ63:AR63"/>
    <mergeCell ref="AS63:AT63"/>
    <mergeCell ref="AU63:AV63"/>
    <mergeCell ref="A63:C63"/>
    <mergeCell ref="D63:F63"/>
    <mergeCell ref="G63:AD63"/>
    <mergeCell ref="AE63:AF63"/>
    <mergeCell ref="AG63:AH63"/>
    <mergeCell ref="AI63:AJ63"/>
    <mergeCell ref="AW65:AX65"/>
    <mergeCell ref="AY65:AZ65"/>
    <mergeCell ref="BK64:BL64"/>
    <mergeCell ref="BM64:BN64"/>
    <mergeCell ref="A65:C65"/>
    <mergeCell ref="D65:F65"/>
    <mergeCell ref="G65:AD65"/>
    <mergeCell ref="AE65:AF65"/>
    <mergeCell ref="AG65:AH65"/>
    <mergeCell ref="AI65:AJ65"/>
    <mergeCell ref="AK65:AL65"/>
    <mergeCell ref="AM65:AN65"/>
    <mergeCell ref="AY64:AZ64"/>
    <mergeCell ref="BA64:BB64"/>
    <mergeCell ref="BC64:BD64"/>
    <mergeCell ref="BE64:BF64"/>
    <mergeCell ref="BG64:BH64"/>
    <mergeCell ref="BI64:BJ64"/>
    <mergeCell ref="AM64:AN64"/>
    <mergeCell ref="AO64:AP64"/>
    <mergeCell ref="AQ64:AR64"/>
    <mergeCell ref="AS64:AT64"/>
    <mergeCell ref="AU64:AV64"/>
    <mergeCell ref="AW64:AX64"/>
    <mergeCell ref="BC66:BD66"/>
    <mergeCell ref="BE66:BF66"/>
    <mergeCell ref="BG66:BH66"/>
    <mergeCell ref="BI66:BJ66"/>
    <mergeCell ref="BK66:BL66"/>
    <mergeCell ref="BM66:BN66"/>
    <mergeCell ref="AQ66:AR66"/>
    <mergeCell ref="AS66:AT66"/>
    <mergeCell ref="AU66:AV66"/>
    <mergeCell ref="AW66:AX66"/>
    <mergeCell ref="AY66:AZ66"/>
    <mergeCell ref="BA66:BB66"/>
    <mergeCell ref="BM65:BN65"/>
    <mergeCell ref="A66:C66"/>
    <mergeCell ref="D66:F66"/>
    <mergeCell ref="G66:AD66"/>
    <mergeCell ref="AE66:AF66"/>
    <mergeCell ref="AG66:AH66"/>
    <mergeCell ref="AI66:AJ66"/>
    <mergeCell ref="AK66:AL66"/>
    <mergeCell ref="AM66:AN66"/>
    <mergeCell ref="AO66:AP66"/>
    <mergeCell ref="BA65:BB65"/>
    <mergeCell ref="BC65:BD65"/>
    <mergeCell ref="BE65:BF65"/>
    <mergeCell ref="BG65:BH65"/>
    <mergeCell ref="BI65:BJ65"/>
    <mergeCell ref="BK65:BL65"/>
    <mergeCell ref="AO65:AP65"/>
    <mergeCell ref="AQ65:AR65"/>
    <mergeCell ref="AS65:AT65"/>
    <mergeCell ref="AU65:AV65"/>
    <mergeCell ref="BI67:BJ67"/>
    <mergeCell ref="BK67:BL67"/>
    <mergeCell ref="BM67:BN67"/>
    <mergeCell ref="A68:C68"/>
    <mergeCell ref="D68:AD68"/>
    <mergeCell ref="AE68:AF68"/>
    <mergeCell ref="AG68:AH68"/>
    <mergeCell ref="AI68:AJ68"/>
    <mergeCell ref="AK68:AL68"/>
    <mergeCell ref="AM68:AN68"/>
    <mergeCell ref="AW67:AX67"/>
    <mergeCell ref="AY67:AZ67"/>
    <mergeCell ref="BA67:BB67"/>
    <mergeCell ref="BC67:BD67"/>
    <mergeCell ref="BE67:BF67"/>
    <mergeCell ref="BG67:BH67"/>
    <mergeCell ref="AK67:AL67"/>
    <mergeCell ref="AM67:AN67"/>
    <mergeCell ref="AO67:AP67"/>
    <mergeCell ref="AQ67:AR67"/>
    <mergeCell ref="AS67:AT67"/>
    <mergeCell ref="AU67:AV67"/>
    <mergeCell ref="A67:C67"/>
    <mergeCell ref="D67:F67"/>
    <mergeCell ref="G67:AD67"/>
    <mergeCell ref="AE67:AF67"/>
    <mergeCell ref="AG67:AH67"/>
    <mergeCell ref="AI67:AJ67"/>
    <mergeCell ref="AW70:AX70"/>
    <mergeCell ref="AY70:AZ70"/>
    <mergeCell ref="BM68:BN68"/>
    <mergeCell ref="A69:BN69"/>
    <mergeCell ref="A70:C70"/>
    <mergeCell ref="D70:F70"/>
    <mergeCell ref="G70:AD70"/>
    <mergeCell ref="AE70:AF70"/>
    <mergeCell ref="AG70:AH70"/>
    <mergeCell ref="AI70:AJ70"/>
    <mergeCell ref="AK70:AL70"/>
    <mergeCell ref="AM70:AN70"/>
    <mergeCell ref="BA68:BB68"/>
    <mergeCell ref="BC68:BD68"/>
    <mergeCell ref="BE68:BF68"/>
    <mergeCell ref="BG68:BH68"/>
    <mergeCell ref="BI68:BJ68"/>
    <mergeCell ref="BK68:BL68"/>
    <mergeCell ref="AO68:AP68"/>
    <mergeCell ref="AQ68:AR68"/>
    <mergeCell ref="AS68:AT68"/>
    <mergeCell ref="AU68:AV68"/>
    <mergeCell ref="AW68:AX68"/>
    <mergeCell ref="AY68:AZ68"/>
    <mergeCell ref="BC71:BD71"/>
    <mergeCell ref="BE71:BF71"/>
    <mergeCell ref="BG71:BH71"/>
    <mergeCell ref="BI71:BJ71"/>
    <mergeCell ref="BK71:BL71"/>
    <mergeCell ref="BM71:BN71"/>
    <mergeCell ref="AQ71:AR71"/>
    <mergeCell ref="AS71:AT71"/>
    <mergeCell ref="AU71:AV71"/>
    <mergeCell ref="AW71:AX71"/>
    <mergeCell ref="AY71:AZ71"/>
    <mergeCell ref="BA71:BB71"/>
    <mergeCell ref="BM70:BN70"/>
    <mergeCell ref="A71:C71"/>
    <mergeCell ref="D71:F71"/>
    <mergeCell ref="G71:AD71"/>
    <mergeCell ref="AE71:AF71"/>
    <mergeCell ref="AG71:AH71"/>
    <mergeCell ref="AI71:AJ71"/>
    <mergeCell ref="AK71:AL71"/>
    <mergeCell ref="AM71:AN71"/>
    <mergeCell ref="AO71:AP71"/>
    <mergeCell ref="BA70:BB70"/>
    <mergeCell ref="BC70:BD70"/>
    <mergeCell ref="BE70:BF70"/>
    <mergeCell ref="BG70:BH70"/>
    <mergeCell ref="BI70:BJ70"/>
    <mergeCell ref="BK70:BL70"/>
    <mergeCell ref="AO70:AP70"/>
    <mergeCell ref="AQ70:AR70"/>
    <mergeCell ref="AS70:AT70"/>
    <mergeCell ref="AU70:AV70"/>
    <mergeCell ref="BI72:BJ72"/>
    <mergeCell ref="BK72:BL72"/>
    <mergeCell ref="BM72:BN72"/>
    <mergeCell ref="A73:C73"/>
    <mergeCell ref="D73:F73"/>
    <mergeCell ref="G73:AD73"/>
    <mergeCell ref="AE73:AF73"/>
    <mergeCell ref="AG73:AH73"/>
    <mergeCell ref="AI73:AJ73"/>
    <mergeCell ref="AK73:AL73"/>
    <mergeCell ref="AW72:AX72"/>
    <mergeCell ref="AY72:AZ72"/>
    <mergeCell ref="BA72:BB72"/>
    <mergeCell ref="BC72:BD72"/>
    <mergeCell ref="BE72:BF72"/>
    <mergeCell ref="BG72:BH72"/>
    <mergeCell ref="AK72:AL72"/>
    <mergeCell ref="AM72:AN72"/>
    <mergeCell ref="AO72:AP72"/>
    <mergeCell ref="AQ72:AR72"/>
    <mergeCell ref="AS72:AT72"/>
    <mergeCell ref="AU72:AV72"/>
    <mergeCell ref="A72:C72"/>
    <mergeCell ref="D72:F72"/>
    <mergeCell ref="G72:AD72"/>
    <mergeCell ref="AE72:AF72"/>
    <mergeCell ref="AG72:AH72"/>
    <mergeCell ref="AI72:AJ72"/>
    <mergeCell ref="AW74:AX74"/>
    <mergeCell ref="AY74:AZ74"/>
    <mergeCell ref="BK73:BL73"/>
    <mergeCell ref="BM73:BN73"/>
    <mergeCell ref="A74:C74"/>
    <mergeCell ref="D74:F74"/>
    <mergeCell ref="G74:AD74"/>
    <mergeCell ref="AE74:AF74"/>
    <mergeCell ref="AG74:AH74"/>
    <mergeCell ref="AI74:AJ74"/>
    <mergeCell ref="AK74:AL74"/>
    <mergeCell ref="AM74:AN74"/>
    <mergeCell ref="AY73:AZ73"/>
    <mergeCell ref="BA73:BB73"/>
    <mergeCell ref="BC73:BD73"/>
    <mergeCell ref="BE73:BF73"/>
    <mergeCell ref="BG73:BH73"/>
    <mergeCell ref="BI73:BJ73"/>
    <mergeCell ref="AM73:AN73"/>
    <mergeCell ref="AO73:AP73"/>
    <mergeCell ref="AQ73:AR73"/>
    <mergeCell ref="AS73:AT73"/>
    <mergeCell ref="AU73:AV73"/>
    <mergeCell ref="AW73:AX73"/>
    <mergeCell ref="BC75:BD75"/>
    <mergeCell ref="BE75:BF75"/>
    <mergeCell ref="BG75:BH75"/>
    <mergeCell ref="BI75:BJ75"/>
    <mergeCell ref="BK75:BL75"/>
    <mergeCell ref="BM75:BN75"/>
    <mergeCell ref="AQ75:AR75"/>
    <mergeCell ref="AS75:AT75"/>
    <mergeCell ref="AU75:AV75"/>
    <mergeCell ref="AW75:AX75"/>
    <mergeCell ref="AY75:AZ75"/>
    <mergeCell ref="BA75:BB75"/>
    <mergeCell ref="BM74:BN74"/>
    <mergeCell ref="A75:C75"/>
    <mergeCell ref="D75:F75"/>
    <mergeCell ref="G75:AD75"/>
    <mergeCell ref="AE75:AF75"/>
    <mergeCell ref="AG75:AH75"/>
    <mergeCell ref="AI75:AJ75"/>
    <mergeCell ref="AK75:AL75"/>
    <mergeCell ref="AM75:AN75"/>
    <mergeCell ref="AO75:AP75"/>
    <mergeCell ref="BA74:BB74"/>
    <mergeCell ref="BC74:BD74"/>
    <mergeCell ref="BE74:BF74"/>
    <mergeCell ref="BG74:BH74"/>
    <mergeCell ref="BI74:BJ74"/>
    <mergeCell ref="BK74:BL74"/>
    <mergeCell ref="AO74:AP74"/>
    <mergeCell ref="AQ74:AR74"/>
    <mergeCell ref="AS74:AT74"/>
    <mergeCell ref="AU74:AV74"/>
    <mergeCell ref="BI76:BJ76"/>
    <mergeCell ref="BK76:BL76"/>
    <mergeCell ref="BM76:BN76"/>
    <mergeCell ref="A77:C77"/>
    <mergeCell ref="D77:F77"/>
    <mergeCell ref="G77:AD77"/>
    <mergeCell ref="AE77:AF77"/>
    <mergeCell ref="AG77:AH77"/>
    <mergeCell ref="AI77:AJ77"/>
    <mergeCell ref="AK77:AL77"/>
    <mergeCell ref="AW76:AX76"/>
    <mergeCell ref="AY76:AZ76"/>
    <mergeCell ref="BA76:BB76"/>
    <mergeCell ref="BC76:BD76"/>
    <mergeCell ref="BE76:BF76"/>
    <mergeCell ref="BG76:BH76"/>
    <mergeCell ref="AK76:AL76"/>
    <mergeCell ref="AM76:AN76"/>
    <mergeCell ref="AO76:AP76"/>
    <mergeCell ref="AQ76:AR76"/>
    <mergeCell ref="AS76:AT76"/>
    <mergeCell ref="AU76:AV76"/>
    <mergeCell ref="A76:C76"/>
    <mergeCell ref="D76:F76"/>
    <mergeCell ref="G76:AD76"/>
    <mergeCell ref="AE76:AF76"/>
    <mergeCell ref="AG76:AH76"/>
    <mergeCell ref="AI76:AJ76"/>
    <mergeCell ref="AW78:AX78"/>
    <mergeCell ref="AY78:AZ78"/>
    <mergeCell ref="BK77:BL77"/>
    <mergeCell ref="BM77:BN77"/>
    <mergeCell ref="A78:C78"/>
    <mergeCell ref="D78:F78"/>
    <mergeCell ref="G78:AD78"/>
    <mergeCell ref="AE78:AF78"/>
    <mergeCell ref="AG78:AH78"/>
    <mergeCell ref="AI78:AJ78"/>
    <mergeCell ref="AK78:AL78"/>
    <mergeCell ref="AM78:AN78"/>
    <mergeCell ref="AY77:AZ77"/>
    <mergeCell ref="BA77:BB77"/>
    <mergeCell ref="BC77:BD77"/>
    <mergeCell ref="BE77:BF77"/>
    <mergeCell ref="BG77:BH77"/>
    <mergeCell ref="BI77:BJ77"/>
    <mergeCell ref="AM77:AN77"/>
    <mergeCell ref="AO77:AP77"/>
    <mergeCell ref="AQ77:AR77"/>
    <mergeCell ref="AS77:AT77"/>
    <mergeCell ref="AU77:AV77"/>
    <mergeCell ref="AW77:AX77"/>
    <mergeCell ref="BC79:BD79"/>
    <mergeCell ref="BE79:BF79"/>
    <mergeCell ref="BG79:BH79"/>
    <mergeCell ref="BI79:BJ79"/>
    <mergeCell ref="BK79:BL79"/>
    <mergeCell ref="BM79:BN79"/>
    <mergeCell ref="AQ79:AR79"/>
    <mergeCell ref="AS79:AT79"/>
    <mergeCell ref="AU79:AV79"/>
    <mergeCell ref="AW79:AX79"/>
    <mergeCell ref="AY79:AZ79"/>
    <mergeCell ref="BA79:BB79"/>
    <mergeCell ref="BM78:BN78"/>
    <mergeCell ref="A79:C79"/>
    <mergeCell ref="D79:F79"/>
    <mergeCell ref="G79:AD79"/>
    <mergeCell ref="AE79:AF79"/>
    <mergeCell ref="AG79:AH79"/>
    <mergeCell ref="AI79:AJ79"/>
    <mergeCell ref="AK79:AL79"/>
    <mergeCell ref="AM79:AN79"/>
    <mergeCell ref="AO79:AP79"/>
    <mergeCell ref="BA78:BB78"/>
    <mergeCell ref="BC78:BD78"/>
    <mergeCell ref="BE78:BF78"/>
    <mergeCell ref="BG78:BH78"/>
    <mergeCell ref="BI78:BJ78"/>
    <mergeCell ref="BK78:BL78"/>
    <mergeCell ref="AO78:AP78"/>
    <mergeCell ref="AQ78:AR78"/>
    <mergeCell ref="AS78:AT78"/>
    <mergeCell ref="AU78:AV78"/>
    <mergeCell ref="BI80:BJ80"/>
    <mergeCell ref="BK80:BL80"/>
    <mergeCell ref="BM80:BN80"/>
    <mergeCell ref="A81:C81"/>
    <mergeCell ref="D81:F81"/>
    <mergeCell ref="G81:AD81"/>
    <mergeCell ref="AE81:AF81"/>
    <mergeCell ref="AG81:AH81"/>
    <mergeCell ref="AI81:AJ81"/>
    <mergeCell ref="AK81:AL81"/>
    <mergeCell ref="AW80:AX80"/>
    <mergeCell ref="AY80:AZ80"/>
    <mergeCell ref="BA80:BB80"/>
    <mergeCell ref="BC80:BD80"/>
    <mergeCell ref="BE80:BF80"/>
    <mergeCell ref="BG80:BH80"/>
    <mergeCell ref="AK80:AL80"/>
    <mergeCell ref="AM80:AN80"/>
    <mergeCell ref="AO80:AP80"/>
    <mergeCell ref="AQ80:AR80"/>
    <mergeCell ref="AS80:AT80"/>
    <mergeCell ref="AU80:AV80"/>
    <mergeCell ref="A80:C80"/>
    <mergeCell ref="D80:F80"/>
    <mergeCell ref="G80:AD80"/>
    <mergeCell ref="AE80:AF80"/>
    <mergeCell ref="AG80:AH80"/>
    <mergeCell ref="AI80:AJ80"/>
    <mergeCell ref="AW82:AX82"/>
    <mergeCell ref="AY82:AZ82"/>
    <mergeCell ref="BK81:BL81"/>
    <mergeCell ref="BM81:BN81"/>
    <mergeCell ref="A82:C82"/>
    <mergeCell ref="D82:F82"/>
    <mergeCell ref="G82:AD82"/>
    <mergeCell ref="AE82:AF82"/>
    <mergeCell ref="AG82:AH82"/>
    <mergeCell ref="AI82:AJ82"/>
    <mergeCell ref="AK82:AL82"/>
    <mergeCell ref="AM82:AN82"/>
    <mergeCell ref="AY81:AZ81"/>
    <mergeCell ref="BA81:BB81"/>
    <mergeCell ref="BC81:BD81"/>
    <mergeCell ref="BE81:BF81"/>
    <mergeCell ref="BG81:BH81"/>
    <mergeCell ref="BI81:BJ81"/>
    <mergeCell ref="AM81:AN81"/>
    <mergeCell ref="AO81:AP81"/>
    <mergeCell ref="AQ81:AR81"/>
    <mergeCell ref="AS81:AT81"/>
    <mergeCell ref="AU81:AV81"/>
    <mergeCell ref="AW81:AX81"/>
    <mergeCell ref="BC83:BD83"/>
    <mergeCell ref="BE83:BF83"/>
    <mergeCell ref="BG83:BH83"/>
    <mergeCell ref="BI83:BJ83"/>
    <mergeCell ref="BK83:BL83"/>
    <mergeCell ref="BM83:BN83"/>
    <mergeCell ref="AQ83:AR83"/>
    <mergeCell ref="AS83:AT83"/>
    <mergeCell ref="AU83:AV83"/>
    <mergeCell ref="AW83:AX83"/>
    <mergeCell ref="AY83:AZ83"/>
    <mergeCell ref="BA83:BB83"/>
    <mergeCell ref="BM82:BN82"/>
    <mergeCell ref="A83:C83"/>
    <mergeCell ref="D83:F83"/>
    <mergeCell ref="G83:AD83"/>
    <mergeCell ref="AE83:AF83"/>
    <mergeCell ref="AG83:AH83"/>
    <mergeCell ref="AI83:AJ83"/>
    <mergeCell ref="AK83:AL83"/>
    <mergeCell ref="AM83:AN83"/>
    <mergeCell ref="AO83:AP83"/>
    <mergeCell ref="BA82:BB82"/>
    <mergeCell ref="BC82:BD82"/>
    <mergeCell ref="BE82:BF82"/>
    <mergeCell ref="BG82:BH82"/>
    <mergeCell ref="BI82:BJ82"/>
    <mergeCell ref="BK82:BL82"/>
    <mergeCell ref="AO82:AP82"/>
    <mergeCell ref="AQ82:AR82"/>
    <mergeCell ref="AS82:AT82"/>
    <mergeCell ref="AU82:AV82"/>
    <mergeCell ref="BI84:BJ84"/>
    <mergeCell ref="BK84:BL84"/>
    <mergeCell ref="BM84:BN84"/>
    <mergeCell ref="A85:C85"/>
    <mergeCell ref="D85:F85"/>
    <mergeCell ref="G85:AD85"/>
    <mergeCell ref="AE85:AF85"/>
    <mergeCell ref="AG85:AH85"/>
    <mergeCell ref="AI85:AJ85"/>
    <mergeCell ref="AK85:AL85"/>
    <mergeCell ref="AW84:AX84"/>
    <mergeCell ref="AY84:AZ84"/>
    <mergeCell ref="BA84:BB84"/>
    <mergeCell ref="BC84:BD84"/>
    <mergeCell ref="BE84:BF84"/>
    <mergeCell ref="BG84:BH84"/>
    <mergeCell ref="AK84:AL84"/>
    <mergeCell ref="AM84:AN84"/>
    <mergeCell ref="AO84:AP84"/>
    <mergeCell ref="AQ84:AR84"/>
    <mergeCell ref="AS84:AT84"/>
    <mergeCell ref="AU84:AV84"/>
    <mergeCell ref="A84:C84"/>
    <mergeCell ref="D84:F84"/>
    <mergeCell ref="G84:AD84"/>
    <mergeCell ref="AE84:AF84"/>
    <mergeCell ref="AG84:AH84"/>
    <mergeCell ref="AI84:AJ84"/>
    <mergeCell ref="AW86:AX86"/>
    <mergeCell ref="AY86:AZ86"/>
    <mergeCell ref="BK85:BL85"/>
    <mergeCell ref="BM85:BN85"/>
    <mergeCell ref="A86:C86"/>
    <mergeCell ref="D86:F86"/>
    <mergeCell ref="G86:AD86"/>
    <mergeCell ref="AE86:AF86"/>
    <mergeCell ref="AG86:AH86"/>
    <mergeCell ref="AI86:AJ86"/>
    <mergeCell ref="AK86:AL86"/>
    <mergeCell ref="AM86:AN86"/>
    <mergeCell ref="AY85:AZ85"/>
    <mergeCell ref="BA85:BB85"/>
    <mergeCell ref="BC85:BD85"/>
    <mergeCell ref="BE85:BF85"/>
    <mergeCell ref="BG85:BH85"/>
    <mergeCell ref="BI85:BJ85"/>
    <mergeCell ref="AM85:AN85"/>
    <mergeCell ref="AO85:AP85"/>
    <mergeCell ref="AQ85:AR85"/>
    <mergeCell ref="AS85:AT85"/>
    <mergeCell ref="AU85:AV85"/>
    <mergeCell ref="AW85:AX85"/>
    <mergeCell ref="BC87:BD87"/>
    <mergeCell ref="BE87:BF87"/>
    <mergeCell ref="BG87:BH87"/>
    <mergeCell ref="BI87:BJ87"/>
    <mergeCell ref="BK87:BL87"/>
    <mergeCell ref="BM87:BN87"/>
    <mergeCell ref="AQ87:AR87"/>
    <mergeCell ref="AS87:AT87"/>
    <mergeCell ref="AU87:AV87"/>
    <mergeCell ref="AW87:AX87"/>
    <mergeCell ref="AY87:AZ87"/>
    <mergeCell ref="BA87:BB87"/>
    <mergeCell ref="BM86:BN86"/>
    <mergeCell ref="A87:C87"/>
    <mergeCell ref="D87:F87"/>
    <mergeCell ref="G87:AD87"/>
    <mergeCell ref="AE87:AF87"/>
    <mergeCell ref="AG87:AH87"/>
    <mergeCell ref="AI87:AJ87"/>
    <mergeCell ref="AK87:AL87"/>
    <mergeCell ref="AM87:AN87"/>
    <mergeCell ref="AO87:AP87"/>
    <mergeCell ref="BA86:BB86"/>
    <mergeCell ref="BC86:BD86"/>
    <mergeCell ref="BE86:BF86"/>
    <mergeCell ref="BG86:BH86"/>
    <mergeCell ref="BI86:BJ86"/>
    <mergeCell ref="BK86:BL86"/>
    <mergeCell ref="AO86:AP86"/>
    <mergeCell ref="AQ86:AR86"/>
    <mergeCell ref="AS86:AT86"/>
    <mergeCell ref="AU86:AV86"/>
    <mergeCell ref="AW89:AX89"/>
    <mergeCell ref="AY89:AZ89"/>
    <mergeCell ref="A89:C89"/>
    <mergeCell ref="D89:F89"/>
    <mergeCell ref="G89:AD89"/>
    <mergeCell ref="AE89:AF89"/>
    <mergeCell ref="AG89:AH89"/>
    <mergeCell ref="AI89:AJ89"/>
    <mergeCell ref="AK89:AL89"/>
    <mergeCell ref="AM89:AN89"/>
    <mergeCell ref="BI88:BJ88"/>
    <mergeCell ref="BK88:BL88"/>
    <mergeCell ref="BM88:BN88"/>
    <mergeCell ref="AW88:AX88"/>
    <mergeCell ref="AY88:AZ88"/>
    <mergeCell ref="BA88:BB88"/>
    <mergeCell ref="BC88:BD88"/>
    <mergeCell ref="BE88:BF88"/>
    <mergeCell ref="BG88:BH88"/>
    <mergeCell ref="AK88:AL88"/>
    <mergeCell ref="AM88:AN88"/>
    <mergeCell ref="AO88:AP88"/>
    <mergeCell ref="AQ88:AR88"/>
    <mergeCell ref="AS88:AT88"/>
    <mergeCell ref="AU88:AV88"/>
    <mergeCell ref="A88:C88"/>
    <mergeCell ref="D88:F88"/>
    <mergeCell ref="G88:AD88"/>
    <mergeCell ref="AE88:AF88"/>
    <mergeCell ref="AG88:AH88"/>
    <mergeCell ref="AI88:AJ88"/>
    <mergeCell ref="BC90:BD90"/>
    <mergeCell ref="BE90:BF90"/>
    <mergeCell ref="BG90:BH90"/>
    <mergeCell ref="BI90:BJ90"/>
    <mergeCell ref="BK90:BL90"/>
    <mergeCell ref="BM90:BN90"/>
    <mergeCell ref="AQ90:AR90"/>
    <mergeCell ref="AS90:AT90"/>
    <mergeCell ref="AU90:AV90"/>
    <mergeCell ref="AW90:AX90"/>
    <mergeCell ref="AY90:AZ90"/>
    <mergeCell ref="BA90:BB90"/>
    <mergeCell ref="BM89:BN89"/>
    <mergeCell ref="A90:C90"/>
    <mergeCell ref="G90:AD90"/>
    <mergeCell ref="AE90:AF90"/>
    <mergeCell ref="AG90:AH90"/>
    <mergeCell ref="AI90:AJ90"/>
    <mergeCell ref="AK90:AL90"/>
    <mergeCell ref="AM90:AN90"/>
    <mergeCell ref="AO90:AP90"/>
    <mergeCell ref="BA89:BB89"/>
    <mergeCell ref="BC89:BD89"/>
    <mergeCell ref="BE89:BF89"/>
    <mergeCell ref="BG89:BH89"/>
    <mergeCell ref="BI89:BJ89"/>
    <mergeCell ref="BK89:BL89"/>
    <mergeCell ref="AO89:AP89"/>
    <mergeCell ref="AQ89:AR89"/>
    <mergeCell ref="AS89:AT89"/>
    <mergeCell ref="AU89:AV89"/>
    <mergeCell ref="A92:C92"/>
    <mergeCell ref="D91:F91"/>
    <mergeCell ref="G92:AD92"/>
    <mergeCell ref="AE92:AF92"/>
    <mergeCell ref="AG92:AH92"/>
    <mergeCell ref="AI92:AJ92"/>
    <mergeCell ref="AK92:AL92"/>
    <mergeCell ref="AW91:AX91"/>
    <mergeCell ref="AY91:AZ91"/>
    <mergeCell ref="BA91:BB91"/>
    <mergeCell ref="BC91:BD91"/>
    <mergeCell ref="BE91:BF91"/>
    <mergeCell ref="BG91:BH91"/>
    <mergeCell ref="AK91:AL91"/>
    <mergeCell ref="AM91:AN91"/>
    <mergeCell ref="AO91:AP91"/>
    <mergeCell ref="AQ91:AR91"/>
    <mergeCell ref="AS91:AT91"/>
    <mergeCell ref="AU91:AV91"/>
    <mergeCell ref="A91:C91"/>
    <mergeCell ref="D90:F90"/>
    <mergeCell ref="G91:AD91"/>
    <mergeCell ref="AE91:AF91"/>
    <mergeCell ref="AG91:AH91"/>
    <mergeCell ref="AI91:AJ91"/>
    <mergeCell ref="AY92:AZ92"/>
    <mergeCell ref="BA92:BB92"/>
    <mergeCell ref="BC92:BD92"/>
    <mergeCell ref="BE92:BF92"/>
    <mergeCell ref="BG92:BH92"/>
    <mergeCell ref="BI92:BJ92"/>
    <mergeCell ref="AM92:AN92"/>
    <mergeCell ref="AO92:AP92"/>
    <mergeCell ref="AQ92:AR92"/>
    <mergeCell ref="AS92:AT92"/>
    <mergeCell ref="AU92:AV92"/>
    <mergeCell ref="AW92:AX92"/>
    <mergeCell ref="BI94:BJ94"/>
    <mergeCell ref="BK94:BL94"/>
    <mergeCell ref="BM94:BN94"/>
    <mergeCell ref="BI91:BJ91"/>
    <mergeCell ref="BK91:BL91"/>
    <mergeCell ref="BM91:BN91"/>
    <mergeCell ref="BK92:BL92"/>
    <mergeCell ref="BM92:BN92"/>
    <mergeCell ref="AW94:AX94"/>
    <mergeCell ref="AY94:AZ94"/>
    <mergeCell ref="BA94:BB94"/>
    <mergeCell ref="BC94:BD94"/>
    <mergeCell ref="BE94:BF94"/>
    <mergeCell ref="BG94:BH94"/>
    <mergeCell ref="AK94:AL94"/>
    <mergeCell ref="AM94:AN94"/>
    <mergeCell ref="AO94:AP94"/>
    <mergeCell ref="AQ94:AR94"/>
    <mergeCell ref="AS94:AT94"/>
    <mergeCell ref="AU94:AV94"/>
    <mergeCell ref="A93:C93"/>
    <mergeCell ref="D93:F93"/>
    <mergeCell ref="G93:BN93"/>
    <mergeCell ref="D92:F92"/>
    <mergeCell ref="G94:AD94"/>
    <mergeCell ref="AE94:AF94"/>
    <mergeCell ref="AG94:AH94"/>
    <mergeCell ref="AI94:AJ94"/>
    <mergeCell ref="BK95:BL95"/>
    <mergeCell ref="BM95:BN95"/>
    <mergeCell ref="A96:C96"/>
    <mergeCell ref="D96:F96"/>
    <mergeCell ref="G96:AD96"/>
    <mergeCell ref="AE96:AF96"/>
    <mergeCell ref="AG96:AH96"/>
    <mergeCell ref="AI96:AJ96"/>
    <mergeCell ref="AK96:AL96"/>
    <mergeCell ref="AM96:AN96"/>
    <mergeCell ref="AY95:AZ95"/>
    <mergeCell ref="BA95:BB95"/>
    <mergeCell ref="BC95:BD95"/>
    <mergeCell ref="BE95:BF95"/>
    <mergeCell ref="BG95:BH95"/>
    <mergeCell ref="BI95:BJ95"/>
    <mergeCell ref="AM95:AN95"/>
    <mergeCell ref="AO95:AP95"/>
    <mergeCell ref="BK96:BL96"/>
    <mergeCell ref="AO96:AP96"/>
    <mergeCell ref="AQ96:AR96"/>
    <mergeCell ref="AS96:AT96"/>
    <mergeCell ref="AU96:AV96"/>
    <mergeCell ref="AW96:AX96"/>
    <mergeCell ref="AY96:AZ96"/>
    <mergeCell ref="BE97:BF97"/>
    <mergeCell ref="BG97:BH97"/>
    <mergeCell ref="BI97:BJ97"/>
    <mergeCell ref="BK97:BL97"/>
    <mergeCell ref="BM97:BN97"/>
    <mergeCell ref="AQ95:AR95"/>
    <mergeCell ref="AS95:AT95"/>
    <mergeCell ref="AU95:AV95"/>
    <mergeCell ref="AW95:AX95"/>
    <mergeCell ref="A95:C95"/>
    <mergeCell ref="D95:F95"/>
    <mergeCell ref="G95:AD95"/>
    <mergeCell ref="AE95:AF95"/>
    <mergeCell ref="AG95:AH95"/>
    <mergeCell ref="AI95:AJ95"/>
    <mergeCell ref="AK95:AL95"/>
    <mergeCell ref="D97:F97"/>
    <mergeCell ref="G97:AD97"/>
    <mergeCell ref="AE97:AF97"/>
    <mergeCell ref="AG97:AH97"/>
    <mergeCell ref="AI97:AJ97"/>
    <mergeCell ref="AK97:AL97"/>
    <mergeCell ref="AM97:AN97"/>
    <mergeCell ref="AO97:AP97"/>
    <mergeCell ref="AQ97:AR97"/>
    <mergeCell ref="AS97:AT97"/>
    <mergeCell ref="AU97:AV97"/>
    <mergeCell ref="AW97:AX97"/>
    <mergeCell ref="AY97:AZ97"/>
    <mergeCell ref="BA97:BB97"/>
    <mergeCell ref="BC97:BD97"/>
    <mergeCell ref="BM96:BN96"/>
    <mergeCell ref="BK98:BL98"/>
    <mergeCell ref="BM98:BN98"/>
    <mergeCell ref="AE99:AF99"/>
    <mergeCell ref="AG99:AH99"/>
    <mergeCell ref="AI99:AJ99"/>
    <mergeCell ref="AK99:AL99"/>
    <mergeCell ref="AM99:AN99"/>
    <mergeCell ref="AO99:AP99"/>
    <mergeCell ref="AQ99:AR99"/>
    <mergeCell ref="AS99:AT99"/>
    <mergeCell ref="AY98:AZ98"/>
    <mergeCell ref="BA98:BB98"/>
    <mergeCell ref="BC98:BD98"/>
    <mergeCell ref="BE98:BF98"/>
    <mergeCell ref="BG98:BH98"/>
    <mergeCell ref="BI98:BJ98"/>
    <mergeCell ref="AM98:AN98"/>
    <mergeCell ref="AO98:AP98"/>
    <mergeCell ref="AQ98:AR98"/>
    <mergeCell ref="AS98:AT98"/>
    <mergeCell ref="BA96:BB96"/>
    <mergeCell ref="BC96:BD96"/>
    <mergeCell ref="BE96:BF96"/>
    <mergeCell ref="BG96:BH96"/>
    <mergeCell ref="BI96:BJ96"/>
    <mergeCell ref="BG100:BH100"/>
    <mergeCell ref="BI100:BJ100"/>
    <mergeCell ref="BK100:BL100"/>
    <mergeCell ref="BM100:BN100"/>
    <mergeCell ref="AQ100:AR100"/>
    <mergeCell ref="AS100:AT100"/>
    <mergeCell ref="AU100:AV100"/>
    <mergeCell ref="AW100:AX100"/>
    <mergeCell ref="AY100:AZ100"/>
    <mergeCell ref="BA100:BB100"/>
    <mergeCell ref="BG99:BH99"/>
    <mergeCell ref="BI99:BJ99"/>
    <mergeCell ref="BK99:BL99"/>
    <mergeCell ref="BM99:BN99"/>
    <mergeCell ref="G98:AD98"/>
    <mergeCell ref="AE98:AF98"/>
    <mergeCell ref="AG98:AH98"/>
    <mergeCell ref="AI98:AJ98"/>
    <mergeCell ref="AK98:AL98"/>
    <mergeCell ref="BM103:BN103"/>
    <mergeCell ref="D104:AX104"/>
    <mergeCell ref="AY104:AZ104"/>
    <mergeCell ref="BA104:BB104"/>
    <mergeCell ref="BC104:BD104"/>
    <mergeCell ref="BE104:BF104"/>
    <mergeCell ref="BG104:BH104"/>
    <mergeCell ref="AU103:AV103"/>
    <mergeCell ref="AW103:AX103"/>
    <mergeCell ref="AY103:AZ103"/>
    <mergeCell ref="BA103:BB103"/>
    <mergeCell ref="BC103:BD103"/>
    <mergeCell ref="BE103:BF103"/>
    <mergeCell ref="AM100:AN100"/>
    <mergeCell ref="AO100:AP100"/>
    <mergeCell ref="AU99:AV99"/>
    <mergeCell ref="AW99:AX99"/>
    <mergeCell ref="AY99:AZ99"/>
    <mergeCell ref="BA99:BB99"/>
    <mergeCell ref="BC99:BD99"/>
    <mergeCell ref="BE99:BF99"/>
    <mergeCell ref="BM101:BN101"/>
    <mergeCell ref="D102:BN102"/>
    <mergeCell ref="D103:AD103"/>
    <mergeCell ref="AE103:AF103"/>
    <mergeCell ref="AG103:AH103"/>
    <mergeCell ref="AK103:AL103"/>
    <mergeCell ref="AM103:AN103"/>
    <mergeCell ref="AO103:AP103"/>
    <mergeCell ref="AQ103:AR103"/>
    <mergeCell ref="AS103:AT103"/>
    <mergeCell ref="BA101:BB101"/>
    <mergeCell ref="E1:S1"/>
    <mergeCell ref="E2:AA2"/>
    <mergeCell ref="AE9:AP9"/>
    <mergeCell ref="AW101:AX101"/>
    <mergeCell ref="AY101:AZ101"/>
    <mergeCell ref="D101:AC101"/>
    <mergeCell ref="AE101:AF101"/>
    <mergeCell ref="AG101:AH101"/>
    <mergeCell ref="AI101:AJ101"/>
    <mergeCell ref="AK101:AL101"/>
    <mergeCell ref="AM101:AN101"/>
    <mergeCell ref="AE100:AF100"/>
    <mergeCell ref="AG100:AH100"/>
    <mergeCell ref="AI100:AJ100"/>
    <mergeCell ref="AK100:AL100"/>
    <mergeCell ref="D6:BN6"/>
    <mergeCell ref="D7:BN7"/>
    <mergeCell ref="D16:BM16"/>
    <mergeCell ref="D41:BN41"/>
    <mergeCell ref="BC101:BD101"/>
    <mergeCell ref="BE101:BF101"/>
    <mergeCell ref="BG101:BH101"/>
    <mergeCell ref="BI101:BJ101"/>
    <mergeCell ref="BK101:BL101"/>
    <mergeCell ref="AO101:AP101"/>
    <mergeCell ref="AQ101:AR101"/>
    <mergeCell ref="AS101:AT101"/>
    <mergeCell ref="AU101:AV101"/>
    <mergeCell ref="AU98:AV98"/>
    <mergeCell ref="AW98:AX98"/>
    <mergeCell ref="BC100:BD100"/>
    <mergeCell ref="BE100:BF100"/>
    <mergeCell ref="BM106:BN106"/>
    <mergeCell ref="BK105:BL105"/>
    <mergeCell ref="BM105:BN105"/>
    <mergeCell ref="D106:AX106"/>
    <mergeCell ref="AY106:AZ106"/>
    <mergeCell ref="BA106:BB106"/>
    <mergeCell ref="BE106:BF106"/>
    <mergeCell ref="BG106:BH106"/>
    <mergeCell ref="BI106:BJ106"/>
    <mergeCell ref="BC106:BD106"/>
    <mergeCell ref="BK106:BL106"/>
    <mergeCell ref="E108:BN108"/>
    <mergeCell ref="K11:Q11"/>
    <mergeCell ref="R11:AC11"/>
    <mergeCell ref="AD11:AJ11"/>
    <mergeCell ref="AK11:AV11"/>
    <mergeCell ref="BH11:BK11"/>
    <mergeCell ref="R12:AC12"/>
    <mergeCell ref="AK12:AV12"/>
    <mergeCell ref="BI104:BJ104"/>
    <mergeCell ref="BK104:BL104"/>
    <mergeCell ref="BM104:BN104"/>
    <mergeCell ref="D105:AX105"/>
    <mergeCell ref="AY105:AZ105"/>
    <mergeCell ref="BA105:BB105"/>
    <mergeCell ref="BC105:BD105"/>
    <mergeCell ref="BE105:BF105"/>
    <mergeCell ref="BG105:BH105"/>
    <mergeCell ref="BI105:BJ105"/>
    <mergeCell ref="BG103:BH103"/>
    <mergeCell ref="BI103:BJ103"/>
    <mergeCell ref="BK103:BL103"/>
  </mergeCells>
  <pageMargins left="0.19685039370078741" right="0" top="0" bottom="0" header="0" footer="0"/>
  <pageSetup paperSize="9" scale="95" fitToHeight="2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101"/>
  <sheetViews>
    <sheetView view="pageBreakPreview" topLeftCell="F59" zoomScaleNormal="100" zoomScaleSheetLayoutView="100" workbookViewId="0">
      <selection activeCell="I81" sqref="I81:AF81"/>
    </sheetView>
  </sheetViews>
  <sheetFormatPr defaultColWidth="9.140625" defaultRowHeight="12.75"/>
  <cols>
    <col min="1" max="1" width="2" style="75" hidden="1" customWidth="1"/>
    <col min="2" max="3" width="1.42578125" style="75" hidden="1" customWidth="1"/>
    <col min="4" max="4" width="0.140625" style="75" hidden="1" customWidth="1"/>
    <col min="5" max="5" width="1.5703125" style="75" hidden="1" customWidth="1"/>
    <col min="6" max="6" width="1.7109375" style="108" customWidth="1"/>
    <col min="7" max="7" width="1.42578125" style="108" customWidth="1"/>
    <col min="8" max="8" width="3.7109375" style="108" customWidth="1"/>
    <col min="9" max="9" width="3.42578125" style="108" customWidth="1"/>
    <col min="10" max="10" width="2.5703125" style="108" customWidth="1"/>
    <col min="11" max="12" width="1.85546875" style="108" customWidth="1"/>
    <col min="13" max="13" width="2.5703125" style="108" customWidth="1"/>
    <col min="14" max="14" width="1.85546875" style="108" customWidth="1"/>
    <col min="15" max="15" width="1.7109375" style="108" customWidth="1"/>
    <col min="16" max="21" width="1.85546875" style="108" customWidth="1"/>
    <col min="22" max="22" width="2.140625" style="108" customWidth="1"/>
    <col min="23" max="23" width="1.85546875" style="108" customWidth="1"/>
    <col min="24" max="24" width="2.28515625" style="108" customWidth="1"/>
    <col min="25" max="26" width="1.85546875" style="108" customWidth="1"/>
    <col min="27" max="27" width="2" style="108" customWidth="1"/>
    <col min="28" max="29" width="1.85546875" style="108" customWidth="1"/>
    <col min="30" max="31" width="2.140625" style="108" customWidth="1"/>
    <col min="32" max="32" width="2" style="108" customWidth="1"/>
    <col min="33" max="35" width="1.85546875" style="108" customWidth="1"/>
    <col min="36" max="36" width="2.140625" style="108" customWidth="1"/>
    <col min="37" max="38" width="1.85546875" style="108" customWidth="1"/>
    <col min="39" max="40" width="2.7109375" style="108" customWidth="1"/>
    <col min="41" max="42" width="2.5703125" style="108" customWidth="1"/>
    <col min="43" max="43" width="2.42578125" style="108" customWidth="1"/>
    <col min="44" max="45" width="2.5703125" style="108" customWidth="1"/>
    <col min="46" max="47" width="2.28515625" style="108" customWidth="1"/>
    <col min="48" max="48" width="2.5703125" style="108" customWidth="1"/>
    <col min="49" max="50" width="2.42578125" style="108" customWidth="1"/>
    <col min="51" max="51" width="3" style="108" customWidth="1"/>
    <col min="52" max="52" width="2.42578125" style="108" customWidth="1"/>
    <col min="53" max="53" width="2.7109375" style="108" customWidth="1"/>
    <col min="54" max="54" width="2.5703125" style="108" customWidth="1"/>
    <col min="55" max="55" width="2.140625" style="108" customWidth="1"/>
    <col min="56" max="56" width="2.42578125" style="112" customWidth="1"/>
    <col min="57" max="57" width="2.140625" style="112" customWidth="1"/>
    <col min="58" max="58" width="2" style="112" customWidth="1"/>
    <col min="59" max="59" width="2.28515625" style="112" customWidth="1"/>
    <col min="60" max="60" width="2.5703125" style="112" customWidth="1"/>
    <col min="61" max="61" width="2.140625" style="108" customWidth="1"/>
    <col min="62" max="62" width="2.28515625" style="112" customWidth="1"/>
    <col min="63" max="63" width="1.85546875" style="112" customWidth="1"/>
    <col min="64" max="64" width="1.85546875" style="108" customWidth="1"/>
    <col min="65" max="65" width="2" style="108" customWidth="1"/>
    <col min="66" max="66" width="2.140625" style="108" customWidth="1"/>
    <col min="67" max="67" width="2.85546875" style="108" customWidth="1"/>
    <col min="68" max="68" width="6.28515625" style="108" customWidth="1"/>
    <col min="69" max="69" width="2" style="108" customWidth="1"/>
    <col min="70" max="70" width="7.5703125" style="108" customWidth="1"/>
    <col min="71" max="71" width="2.140625" style="108" customWidth="1"/>
    <col min="72" max="16384" width="9.140625" style="108"/>
  </cols>
  <sheetData>
    <row r="1" spans="1:71">
      <c r="D1" s="119"/>
      <c r="E1" s="106"/>
      <c r="F1" s="106"/>
      <c r="G1" s="106"/>
      <c r="H1" s="484" t="s">
        <v>205</v>
      </c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106"/>
      <c r="X1" s="106"/>
      <c r="Y1" s="106"/>
      <c r="Z1" s="106"/>
      <c r="AA1" s="106"/>
      <c r="AB1" s="106"/>
      <c r="AC1" s="106"/>
      <c r="AD1" s="106"/>
      <c r="AE1" s="107"/>
      <c r="AF1" s="107"/>
      <c r="AG1" s="107"/>
      <c r="AH1" s="107"/>
      <c r="AI1" s="107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BD1" s="108"/>
      <c r="BE1" s="108"/>
      <c r="BF1" s="108"/>
      <c r="BG1" s="108"/>
      <c r="BH1" s="108"/>
      <c r="BJ1" s="108"/>
      <c r="BK1" s="108"/>
    </row>
    <row r="2" spans="1:71">
      <c r="D2" s="119"/>
      <c r="E2" s="106"/>
      <c r="F2" s="106"/>
      <c r="G2" s="106"/>
      <c r="H2" s="830" t="s">
        <v>194</v>
      </c>
      <c r="I2" s="830"/>
      <c r="J2" s="830"/>
      <c r="K2" s="830"/>
      <c r="L2" s="830"/>
      <c r="M2" s="830"/>
      <c r="N2" s="830"/>
      <c r="O2" s="830"/>
      <c r="P2" s="830"/>
      <c r="Q2" s="830"/>
      <c r="R2" s="830"/>
      <c r="S2" s="830"/>
      <c r="T2" s="830"/>
      <c r="U2" s="830"/>
      <c r="V2" s="830"/>
      <c r="W2" s="830"/>
      <c r="X2" s="830"/>
      <c r="Y2" s="830"/>
      <c r="Z2" s="830"/>
      <c r="AA2" s="830"/>
      <c r="AB2" s="830"/>
      <c r="AC2" s="830"/>
      <c r="AD2" s="830"/>
      <c r="AE2" s="107"/>
      <c r="AF2" s="107"/>
      <c r="AG2" s="107"/>
      <c r="AH2" s="107"/>
      <c r="AI2" s="67"/>
      <c r="AJ2" s="67"/>
      <c r="AK2" s="106"/>
      <c r="AL2" s="106"/>
      <c r="AM2" s="106"/>
      <c r="AN2" s="106"/>
      <c r="AO2" s="106"/>
      <c r="AP2" s="106"/>
      <c r="AQ2" s="106"/>
      <c r="AR2" s="66"/>
      <c r="AS2" s="66"/>
      <c r="AT2" s="106"/>
      <c r="BD2" s="108"/>
      <c r="BE2" s="108"/>
      <c r="BF2" s="108"/>
      <c r="BG2" s="108"/>
      <c r="BH2" s="108"/>
      <c r="BJ2" s="108"/>
      <c r="BK2" s="108"/>
    </row>
    <row r="3" spans="1:71" ht="15">
      <c r="D3" s="119"/>
      <c r="E3" s="261" t="s">
        <v>202</v>
      </c>
      <c r="F3" s="262"/>
      <c r="G3" s="263"/>
      <c r="H3" s="261" t="s">
        <v>202</v>
      </c>
      <c r="I3" s="262"/>
      <c r="J3" s="263"/>
      <c r="K3" s="263"/>
      <c r="L3" s="263"/>
      <c r="M3" s="263"/>
      <c r="N3" s="263"/>
      <c r="O3" s="263"/>
      <c r="P3" s="263"/>
      <c r="Q3" s="263"/>
      <c r="R3" s="63"/>
      <c r="S3" s="63"/>
      <c r="T3" s="61"/>
      <c r="U3" s="63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7"/>
      <c r="BC3" s="107"/>
      <c r="BD3" s="107"/>
      <c r="BE3" s="107"/>
      <c r="BF3" s="107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</row>
    <row r="4" spans="1:71" ht="12" customHeight="1">
      <c r="D4" s="119"/>
      <c r="E4" s="261" t="s">
        <v>203</v>
      </c>
      <c r="F4" s="262"/>
      <c r="G4" s="263"/>
      <c r="H4" s="261" t="s">
        <v>203</v>
      </c>
      <c r="I4" s="262"/>
      <c r="J4" s="263"/>
      <c r="K4" s="263"/>
      <c r="L4" s="263"/>
      <c r="M4" s="263"/>
      <c r="N4" s="263"/>
      <c r="O4" s="263"/>
      <c r="P4" s="263"/>
      <c r="Q4" s="263"/>
      <c r="R4" s="63"/>
      <c r="S4" s="63"/>
      <c r="T4" s="61"/>
      <c r="U4" s="38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7"/>
      <c r="BC4" s="107"/>
      <c r="BD4" s="107"/>
      <c r="BE4" s="107"/>
      <c r="BF4" s="107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</row>
    <row r="5" spans="1:71" s="109" customFormat="1" ht="11.25" customHeight="1">
      <c r="A5" s="75"/>
      <c r="B5" s="75"/>
      <c r="C5" s="75"/>
      <c r="D5" s="357" t="s">
        <v>108</v>
      </c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  <c r="AL5" s="357"/>
      <c r="AM5" s="357"/>
      <c r="AN5" s="357"/>
      <c r="AO5" s="357"/>
      <c r="AP5" s="357"/>
      <c r="AQ5" s="357"/>
      <c r="AR5" s="357"/>
      <c r="AS5" s="357"/>
      <c r="AT5" s="357"/>
      <c r="AU5" s="357"/>
      <c r="AV5" s="357"/>
      <c r="AW5" s="357"/>
      <c r="AX5" s="357"/>
      <c r="AY5" s="357"/>
      <c r="AZ5" s="357"/>
      <c r="BA5" s="357"/>
      <c r="BB5" s="357"/>
      <c r="BC5" s="357"/>
      <c r="BD5" s="357"/>
      <c r="BE5" s="357"/>
      <c r="BF5" s="357"/>
      <c r="BG5" s="357"/>
      <c r="BH5" s="357"/>
      <c r="BI5" s="357"/>
      <c r="BJ5" s="357"/>
      <c r="BK5" s="357"/>
      <c r="BL5" s="357"/>
      <c r="BM5" s="357"/>
      <c r="BN5" s="357"/>
      <c r="BO5" s="357"/>
      <c r="BP5" s="94"/>
      <c r="BQ5" s="94"/>
    </row>
    <row r="6" spans="1:71" s="109" customFormat="1" ht="13.15" customHeight="1">
      <c r="A6" s="75"/>
      <c r="B6" s="75"/>
      <c r="C6" s="75"/>
      <c r="D6" s="357" t="s">
        <v>120</v>
      </c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7"/>
      <c r="AO6" s="357"/>
      <c r="AP6" s="357"/>
      <c r="AQ6" s="357"/>
      <c r="AR6" s="357"/>
      <c r="AS6" s="357"/>
      <c r="AT6" s="357"/>
      <c r="AU6" s="357"/>
      <c r="AV6" s="357"/>
      <c r="AW6" s="357"/>
      <c r="AX6" s="357"/>
      <c r="AY6" s="357"/>
      <c r="AZ6" s="357"/>
      <c r="BA6" s="357"/>
      <c r="BB6" s="357"/>
      <c r="BC6" s="357"/>
      <c r="BD6" s="357"/>
      <c r="BE6" s="357"/>
      <c r="BF6" s="357"/>
      <c r="BG6" s="357"/>
      <c r="BH6" s="357"/>
      <c r="BI6" s="357"/>
      <c r="BJ6" s="357"/>
      <c r="BK6" s="357"/>
      <c r="BL6" s="357"/>
      <c r="BM6" s="357"/>
      <c r="BN6" s="357"/>
      <c r="BO6" s="357"/>
      <c r="BP6" s="94"/>
      <c r="BQ6" s="94"/>
    </row>
    <row r="7" spans="1:71" ht="7.9" customHeight="1">
      <c r="D7" s="123"/>
      <c r="E7" s="124"/>
      <c r="F7" s="125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</row>
    <row r="8" spans="1:71" ht="12.75" customHeight="1">
      <c r="D8" s="126"/>
      <c r="E8" s="126"/>
      <c r="F8" s="120"/>
      <c r="G8" s="61"/>
      <c r="H8" s="61"/>
      <c r="I8" s="61"/>
      <c r="J8" s="61"/>
      <c r="K8" s="61"/>
      <c r="L8" s="61"/>
      <c r="M8" s="61"/>
      <c r="N8" s="61"/>
      <c r="O8" s="61"/>
      <c r="P8" s="62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360" t="s">
        <v>19</v>
      </c>
      <c r="AF8" s="360"/>
      <c r="AG8" s="360"/>
      <c r="AH8" s="360"/>
      <c r="AI8" s="360"/>
      <c r="AJ8" s="360"/>
      <c r="AK8" s="360"/>
      <c r="AL8" s="360"/>
      <c r="AM8" s="360"/>
      <c r="AN8" s="360"/>
      <c r="AO8" s="360"/>
      <c r="AP8" s="360"/>
      <c r="AQ8" s="63"/>
      <c r="AR8" s="63"/>
      <c r="AS8" s="63"/>
      <c r="AT8" s="63"/>
      <c r="AU8" s="63"/>
      <c r="AV8" s="63"/>
      <c r="AW8" s="63"/>
      <c r="AX8" s="63"/>
      <c r="AY8" s="63"/>
      <c r="AZ8" s="38"/>
      <c r="BA8" s="38"/>
      <c r="BB8" s="63"/>
      <c r="BC8" s="61"/>
      <c r="BD8" s="62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</row>
    <row r="9" spans="1:71" ht="9.75" customHeight="1">
      <c r="D9" s="121"/>
      <c r="E9" s="121"/>
      <c r="F9" s="121"/>
      <c r="G9" s="63"/>
      <c r="H9" s="63"/>
      <c r="I9" s="63"/>
      <c r="J9" s="63"/>
      <c r="K9" s="38"/>
      <c r="L9" s="38"/>
      <c r="M9" s="38"/>
      <c r="N9" s="38"/>
      <c r="O9" s="38"/>
      <c r="P9" s="38"/>
      <c r="Q9" s="38"/>
      <c r="R9" s="38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38"/>
      <c r="AF9" s="38"/>
      <c r="AG9" s="38"/>
      <c r="AH9" s="38"/>
      <c r="AI9" s="38"/>
      <c r="AJ9" s="38"/>
      <c r="AK9" s="38"/>
      <c r="AL9" s="38"/>
      <c r="AM9" s="38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67" t="s">
        <v>198</v>
      </c>
      <c r="AZ9" s="67"/>
      <c r="BA9" s="67"/>
      <c r="BB9" s="66"/>
      <c r="BC9" s="112"/>
      <c r="BF9" s="277" t="s">
        <v>197</v>
      </c>
      <c r="BG9" s="277"/>
      <c r="BH9" s="277"/>
      <c r="BI9" s="277"/>
      <c r="BJ9" s="277"/>
      <c r="BK9" s="277"/>
      <c r="BL9" s="277"/>
      <c r="BM9" s="277"/>
      <c r="BN9" s="277"/>
      <c r="BP9" s="277"/>
      <c r="BQ9" s="277"/>
      <c r="BR9" s="67"/>
    </row>
    <row r="10" spans="1:71" ht="12" customHeight="1">
      <c r="D10" s="121"/>
      <c r="E10" s="121"/>
      <c r="F10" s="121"/>
      <c r="G10" s="63"/>
      <c r="H10" s="63"/>
      <c r="I10" s="93"/>
      <c r="J10" s="63"/>
      <c r="K10" s="361" t="s">
        <v>70</v>
      </c>
      <c r="L10" s="361"/>
      <c r="M10" s="361"/>
      <c r="N10" s="361"/>
      <c r="O10" s="361"/>
      <c r="P10" s="361"/>
      <c r="Q10" s="361"/>
      <c r="R10" s="362" t="s">
        <v>71</v>
      </c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1" t="s">
        <v>72</v>
      </c>
      <c r="AE10" s="361"/>
      <c r="AF10" s="361"/>
      <c r="AG10" s="361"/>
      <c r="AH10" s="361"/>
      <c r="AI10" s="361"/>
      <c r="AJ10" s="361"/>
      <c r="AK10" s="362" t="s">
        <v>182</v>
      </c>
      <c r="AL10" s="362"/>
      <c r="AM10" s="362"/>
      <c r="AN10" s="362"/>
      <c r="AO10" s="362"/>
      <c r="AP10" s="362"/>
      <c r="AQ10" s="362"/>
      <c r="AR10" s="362"/>
      <c r="AS10" s="362"/>
      <c r="AT10" s="362"/>
      <c r="AU10" s="362"/>
      <c r="AV10" s="362"/>
      <c r="AW10" s="77"/>
      <c r="AX10" s="77"/>
      <c r="AZ10" s="65"/>
      <c r="BA10" s="65"/>
      <c r="BB10" s="66"/>
      <c r="BC10" s="67"/>
      <c r="BD10" s="67"/>
      <c r="BE10" s="67"/>
      <c r="BF10" s="67"/>
      <c r="BG10" s="67"/>
      <c r="BH10" s="363" t="s">
        <v>74</v>
      </c>
      <c r="BI10" s="363"/>
      <c r="BJ10" s="363"/>
      <c r="BK10" s="363"/>
      <c r="BL10" s="66"/>
      <c r="BM10" s="66"/>
      <c r="BN10" s="66"/>
      <c r="BO10" s="66"/>
      <c r="BP10" s="66"/>
      <c r="BQ10" s="67"/>
    </row>
    <row r="11" spans="1:71" ht="12" customHeight="1">
      <c r="D11" s="121"/>
      <c r="E11" s="121"/>
      <c r="F11" s="121"/>
      <c r="G11" s="63"/>
      <c r="H11" s="63"/>
      <c r="I11" s="93"/>
      <c r="J11" s="63"/>
      <c r="K11" s="38"/>
      <c r="L11" s="38"/>
      <c r="M11" s="38"/>
      <c r="N11" s="38"/>
      <c r="O11" s="94"/>
      <c r="P11" s="38"/>
      <c r="Q11" s="38"/>
      <c r="R11" s="363" t="s">
        <v>195</v>
      </c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77"/>
      <c r="AE11" s="38"/>
      <c r="AF11" s="38"/>
      <c r="AG11" s="38"/>
      <c r="AH11" s="38"/>
      <c r="AI11" s="38"/>
      <c r="AJ11" s="38"/>
      <c r="AK11" s="363" t="s">
        <v>73</v>
      </c>
      <c r="AL11" s="363"/>
      <c r="AM11" s="363"/>
      <c r="AN11" s="363"/>
      <c r="AO11" s="363"/>
      <c r="AP11" s="363"/>
      <c r="AQ11" s="363"/>
      <c r="AR11" s="363"/>
      <c r="AS11" s="363"/>
      <c r="AT11" s="363"/>
      <c r="AU11" s="363"/>
      <c r="AV11" s="363"/>
      <c r="AW11" s="77"/>
      <c r="AX11" s="67" t="s">
        <v>206</v>
      </c>
      <c r="AZ11" s="67"/>
      <c r="BA11" s="67"/>
      <c r="BB11" s="66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6"/>
      <c r="BN11" s="66"/>
      <c r="BO11" s="66"/>
      <c r="BP11" s="66"/>
      <c r="BQ11" s="67"/>
    </row>
    <row r="12" spans="1:71" ht="12" customHeight="1">
      <c r="D12" s="127"/>
      <c r="E12" s="127"/>
      <c r="F12" s="127"/>
      <c r="G12" s="38"/>
      <c r="H12" s="38"/>
      <c r="I12" s="38"/>
      <c r="J12" s="38"/>
      <c r="K12" s="38"/>
      <c r="L12" s="38"/>
      <c r="M12" s="38"/>
      <c r="N12" s="38"/>
      <c r="O12" s="38"/>
      <c r="P12" s="67"/>
      <c r="Q12" s="67"/>
      <c r="R12" s="64"/>
      <c r="S12" s="68"/>
      <c r="T12" s="92"/>
      <c r="U12" s="38" t="s">
        <v>139</v>
      </c>
      <c r="V12" s="38"/>
      <c r="W12" s="38"/>
      <c r="X12" s="38"/>
      <c r="Y12" s="38"/>
      <c r="Z12" s="67"/>
      <c r="AA12" s="67"/>
      <c r="AB12" s="64"/>
      <c r="AC12" s="68" t="s">
        <v>140</v>
      </c>
      <c r="AD12" s="111"/>
      <c r="AE12" s="111"/>
      <c r="AF12" s="111"/>
      <c r="AG12" s="111"/>
      <c r="AJ12" s="111"/>
      <c r="AK12" s="111"/>
      <c r="AL12" s="111"/>
      <c r="AO12" s="111"/>
      <c r="AP12" s="111"/>
      <c r="AQ12" s="111"/>
      <c r="AR12" s="111"/>
      <c r="AS12" s="111"/>
      <c r="AT12" s="63"/>
      <c r="AU12" s="63"/>
      <c r="AV12" s="63"/>
      <c r="AW12" s="38"/>
      <c r="AX12" s="68"/>
      <c r="AY12" s="68"/>
      <c r="AZ12" s="65"/>
      <c r="BA12" s="65"/>
      <c r="BB12" s="69"/>
      <c r="BC12" s="70"/>
      <c r="BD12" s="71"/>
      <c r="BE12" s="71"/>
      <c r="BG12" s="108"/>
      <c r="BH12" s="108"/>
      <c r="BJ12" s="108"/>
      <c r="BK12" s="108"/>
    </row>
    <row r="13" spans="1:71" ht="12" customHeight="1">
      <c r="D13" s="127"/>
      <c r="E13" s="127"/>
      <c r="F13" s="127"/>
      <c r="G13" s="38"/>
      <c r="H13" s="38"/>
      <c r="I13" s="38"/>
      <c r="J13" s="38"/>
      <c r="K13" s="38"/>
      <c r="L13" s="38"/>
      <c r="M13" s="38"/>
      <c r="N13" s="38"/>
      <c r="O13" s="38"/>
      <c r="P13" s="67"/>
      <c r="Q13" s="67"/>
      <c r="R13" s="64"/>
      <c r="S13" s="68"/>
      <c r="T13" s="365"/>
      <c r="U13" s="365"/>
      <c r="V13" s="365"/>
      <c r="W13" s="365"/>
      <c r="X13" s="365"/>
      <c r="Y13" s="365"/>
      <c r="Z13" s="365"/>
      <c r="AA13" s="365"/>
      <c r="AB13" s="365"/>
      <c r="AC13" s="365"/>
      <c r="AD13" s="365"/>
      <c r="AE13" s="365"/>
      <c r="AF13" s="365"/>
      <c r="AG13" s="365"/>
      <c r="AH13" s="365"/>
      <c r="AI13" s="365"/>
      <c r="AJ13" s="365"/>
      <c r="AK13" s="365"/>
      <c r="AL13" s="365"/>
      <c r="AM13" s="365"/>
      <c r="AN13" s="365"/>
      <c r="AO13" s="365"/>
      <c r="AP13" s="365"/>
      <c r="AQ13" s="365"/>
      <c r="AR13" s="365"/>
      <c r="AS13" s="365"/>
      <c r="AT13" s="365"/>
      <c r="AU13" s="365"/>
      <c r="AV13" s="63"/>
      <c r="AW13" s="881" t="s">
        <v>208</v>
      </c>
      <c r="AX13" s="881"/>
      <c r="AY13" s="881"/>
      <c r="AZ13" s="881"/>
      <c r="BA13" s="881"/>
      <c r="BB13" s="881"/>
      <c r="BC13" s="881"/>
      <c r="BD13" s="881"/>
      <c r="BE13" s="881"/>
      <c r="BF13" s="881"/>
      <c r="BG13" s="881"/>
      <c r="BH13" s="881"/>
      <c r="BI13" s="881"/>
      <c r="BJ13" s="881"/>
      <c r="BK13" s="881"/>
      <c r="BL13" s="881"/>
      <c r="BM13" s="881"/>
      <c r="BN13" s="881"/>
      <c r="BO13" s="881"/>
      <c r="BP13" s="68"/>
      <c r="BQ13" s="68"/>
    </row>
    <row r="14" spans="1:71" ht="14.45" customHeight="1">
      <c r="D14" s="127"/>
      <c r="E14" s="127"/>
      <c r="F14" s="127"/>
      <c r="G14" s="38"/>
      <c r="H14" s="38"/>
      <c r="I14" s="38"/>
      <c r="J14" s="38"/>
      <c r="K14" s="38"/>
      <c r="L14" s="38"/>
      <c r="M14" s="38"/>
      <c r="N14" s="38"/>
      <c r="O14" s="38"/>
      <c r="P14" s="67"/>
      <c r="Q14" s="67"/>
      <c r="R14" s="64"/>
      <c r="S14" s="38"/>
      <c r="T14" s="38"/>
      <c r="U14" s="38"/>
      <c r="V14" s="260" t="s">
        <v>196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 s="38"/>
      <c r="AS14" s="38"/>
      <c r="AT14" s="38"/>
      <c r="AU14" s="38"/>
      <c r="AV14" s="38"/>
      <c r="AW14" s="63"/>
      <c r="AX14" s="366" t="s">
        <v>110</v>
      </c>
      <c r="AY14" s="366"/>
      <c r="AZ14" s="366"/>
      <c r="BA14" s="366"/>
      <c r="BB14" s="366"/>
      <c r="BC14" s="366"/>
      <c r="BD14" s="366"/>
      <c r="BE14" s="366"/>
      <c r="BF14" s="366"/>
      <c r="BG14" s="366"/>
      <c r="BH14" s="366"/>
      <c r="BI14" s="366"/>
      <c r="BJ14" s="366"/>
      <c r="BK14" s="366"/>
      <c r="BL14" s="366"/>
      <c r="BM14" s="71"/>
      <c r="BN14" s="71"/>
      <c r="BO14" s="71"/>
      <c r="BP14" s="71"/>
      <c r="BQ14" s="66"/>
    </row>
    <row r="15" spans="1:71" ht="9" customHeight="1"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67"/>
      <c r="S15" s="67"/>
      <c r="T15" s="64"/>
      <c r="U15" s="38"/>
      <c r="V15" s="38"/>
      <c r="W15" s="38"/>
      <c r="X15" s="38"/>
      <c r="Y15" s="38"/>
      <c r="Z15" s="67"/>
      <c r="AA15" s="67"/>
      <c r="AB15" s="64"/>
      <c r="AC15" s="68"/>
      <c r="AD15" s="111"/>
      <c r="AE15" s="111"/>
      <c r="AF15" s="111"/>
      <c r="AG15" s="111"/>
      <c r="AJ15" s="111"/>
      <c r="AK15" s="111"/>
      <c r="AL15" s="111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63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S15" s="66"/>
    </row>
    <row r="16" spans="1:71" ht="16.5" thickBot="1">
      <c r="F16" s="357" t="s">
        <v>35</v>
      </c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7"/>
      <c r="AL16" s="357"/>
      <c r="AM16" s="357"/>
      <c r="AN16" s="357"/>
      <c r="AO16" s="357"/>
      <c r="AP16" s="357"/>
      <c r="AQ16" s="357"/>
      <c r="AR16" s="357"/>
      <c r="AS16" s="357"/>
      <c r="AT16" s="357"/>
      <c r="AU16" s="357"/>
      <c r="AV16" s="357"/>
      <c r="AW16" s="357"/>
      <c r="AX16" s="357"/>
      <c r="AY16" s="357"/>
      <c r="AZ16" s="357"/>
      <c r="BA16" s="357"/>
      <c r="BB16" s="357"/>
      <c r="BC16" s="357"/>
      <c r="BD16" s="357"/>
      <c r="BE16" s="357"/>
      <c r="BF16" s="357"/>
      <c r="BG16" s="357"/>
      <c r="BH16" s="357"/>
      <c r="BI16" s="357"/>
      <c r="BJ16" s="357"/>
      <c r="BK16" s="357"/>
      <c r="BL16" s="357"/>
      <c r="BM16" s="357"/>
      <c r="BN16" s="357"/>
      <c r="BO16" s="357"/>
      <c r="BP16" s="94"/>
      <c r="BQ16" s="94"/>
      <c r="BR16" s="94"/>
      <c r="BS16" s="94"/>
    </row>
    <row r="17" spans="1:71" ht="12.75" customHeight="1" thickBot="1">
      <c r="F17" s="374"/>
      <c r="G17" s="427"/>
      <c r="H17" s="427"/>
      <c r="I17" s="427"/>
      <c r="J17" s="427"/>
      <c r="K17" s="428" t="s">
        <v>36</v>
      </c>
      <c r="L17" s="430" t="s">
        <v>0</v>
      </c>
      <c r="M17" s="376"/>
      <c r="N17" s="376"/>
      <c r="O17" s="377"/>
      <c r="P17" s="375" t="s">
        <v>1</v>
      </c>
      <c r="Q17" s="376"/>
      <c r="R17" s="376"/>
      <c r="S17" s="377"/>
      <c r="T17" s="375" t="s">
        <v>2</v>
      </c>
      <c r="U17" s="376"/>
      <c r="V17" s="376"/>
      <c r="W17" s="376"/>
      <c r="X17" s="377"/>
      <c r="Y17" s="375" t="s">
        <v>3</v>
      </c>
      <c r="Z17" s="376"/>
      <c r="AA17" s="376"/>
      <c r="AB17" s="377"/>
      <c r="AC17" s="375" t="s">
        <v>4</v>
      </c>
      <c r="AD17" s="376"/>
      <c r="AE17" s="376"/>
      <c r="AF17" s="376"/>
      <c r="AG17" s="377"/>
      <c r="AH17" s="375" t="s">
        <v>5</v>
      </c>
      <c r="AI17" s="376"/>
      <c r="AJ17" s="376"/>
      <c r="AK17" s="377"/>
      <c r="AL17" s="375" t="s">
        <v>6</v>
      </c>
      <c r="AM17" s="376"/>
      <c r="AN17" s="376"/>
      <c r="AO17" s="377"/>
      <c r="AP17" s="375" t="s">
        <v>7</v>
      </c>
      <c r="AQ17" s="376"/>
      <c r="AR17" s="376"/>
      <c r="AS17" s="377"/>
      <c r="AT17" s="375" t="s">
        <v>8</v>
      </c>
      <c r="AU17" s="376"/>
      <c r="AV17" s="376"/>
      <c r="AW17" s="376"/>
      <c r="AX17" s="377"/>
      <c r="AY17" s="375" t="s">
        <v>9</v>
      </c>
      <c r="AZ17" s="376"/>
      <c r="BA17" s="376"/>
      <c r="BB17" s="377"/>
      <c r="BC17" s="375" t="s">
        <v>10</v>
      </c>
      <c r="BD17" s="376"/>
      <c r="BE17" s="376"/>
      <c r="BF17" s="376"/>
      <c r="BG17" s="377"/>
      <c r="BH17" s="375" t="s">
        <v>11</v>
      </c>
      <c r="BI17" s="376"/>
      <c r="BJ17" s="376"/>
      <c r="BK17" s="408"/>
      <c r="BL17" s="409"/>
      <c r="BM17" s="374"/>
      <c r="BN17" s="374"/>
      <c r="BO17" s="374"/>
      <c r="BP17" s="374"/>
      <c r="BQ17" s="374"/>
      <c r="BR17" s="402"/>
    </row>
    <row r="18" spans="1:71" ht="9.75" customHeight="1" thickBot="1">
      <c r="F18" s="374"/>
      <c r="G18" s="19"/>
      <c r="H18" s="19"/>
      <c r="I18" s="19"/>
      <c r="J18" s="19"/>
      <c r="K18" s="429"/>
      <c r="L18" s="90">
        <v>1</v>
      </c>
      <c r="M18" s="80">
        <v>2</v>
      </c>
      <c r="N18" s="81">
        <v>3</v>
      </c>
      <c r="O18" s="80">
        <v>4</v>
      </c>
      <c r="P18" s="81">
        <v>5</v>
      </c>
      <c r="Q18" s="80">
        <v>6</v>
      </c>
      <c r="R18" s="81">
        <v>7</v>
      </c>
      <c r="S18" s="80">
        <v>8</v>
      </c>
      <c r="T18" s="81">
        <v>9</v>
      </c>
      <c r="U18" s="79">
        <v>10</v>
      </c>
      <c r="V18" s="80">
        <v>11</v>
      </c>
      <c r="W18" s="81">
        <v>12</v>
      </c>
      <c r="X18" s="80">
        <v>13</v>
      </c>
      <c r="Y18" s="81">
        <v>14</v>
      </c>
      <c r="Z18" s="80">
        <v>15</v>
      </c>
      <c r="AA18" s="81">
        <v>16</v>
      </c>
      <c r="AB18" s="80">
        <v>17</v>
      </c>
      <c r="AC18" s="81">
        <v>18</v>
      </c>
      <c r="AD18" s="79">
        <v>19</v>
      </c>
      <c r="AE18" s="80">
        <v>20</v>
      </c>
      <c r="AF18" s="202">
        <v>21</v>
      </c>
      <c r="AG18" s="80">
        <v>22</v>
      </c>
      <c r="AH18" s="81">
        <v>23</v>
      </c>
      <c r="AI18" s="81">
        <v>24</v>
      </c>
      <c r="AJ18" s="80">
        <v>25</v>
      </c>
      <c r="AK18" s="81">
        <v>26</v>
      </c>
      <c r="AL18" s="79">
        <v>27</v>
      </c>
      <c r="AM18" s="80">
        <v>28</v>
      </c>
      <c r="AN18" s="81">
        <v>29</v>
      </c>
      <c r="AO18" s="80">
        <v>30</v>
      </c>
      <c r="AP18" s="81">
        <v>31</v>
      </c>
      <c r="AQ18" s="80">
        <v>32</v>
      </c>
      <c r="AR18" s="81">
        <v>33</v>
      </c>
      <c r="AS18" s="80">
        <v>34</v>
      </c>
      <c r="AT18" s="81">
        <v>35</v>
      </c>
      <c r="AU18" s="79">
        <v>36</v>
      </c>
      <c r="AV18" s="80">
        <v>37</v>
      </c>
      <c r="AW18" s="81">
        <v>38</v>
      </c>
      <c r="AX18" s="80">
        <v>39</v>
      </c>
      <c r="AY18" s="81">
        <v>40</v>
      </c>
      <c r="AZ18" s="79">
        <v>41</v>
      </c>
      <c r="BA18" s="79">
        <v>42</v>
      </c>
      <c r="BB18" s="80">
        <v>43</v>
      </c>
      <c r="BC18" s="81">
        <v>44</v>
      </c>
      <c r="BD18" s="80">
        <v>45</v>
      </c>
      <c r="BE18" s="81">
        <v>46</v>
      </c>
      <c r="BF18" s="80">
        <v>47</v>
      </c>
      <c r="BG18" s="81">
        <v>48</v>
      </c>
      <c r="BH18" s="79">
        <v>49</v>
      </c>
      <c r="BI18" s="80">
        <v>50</v>
      </c>
      <c r="BJ18" s="81">
        <v>51</v>
      </c>
      <c r="BK18" s="80">
        <v>52</v>
      </c>
      <c r="BL18" s="409"/>
      <c r="BM18" s="374"/>
      <c r="BN18" s="374"/>
      <c r="BO18" s="374"/>
      <c r="BP18" s="374"/>
      <c r="BQ18" s="374"/>
      <c r="BR18" s="402"/>
    </row>
    <row r="19" spans="1:71" ht="9" customHeight="1">
      <c r="F19" s="19"/>
      <c r="G19" s="27"/>
      <c r="H19" s="27"/>
      <c r="I19" s="27"/>
      <c r="J19" s="27"/>
      <c r="K19" s="82">
        <v>1</v>
      </c>
      <c r="L19" s="84"/>
      <c r="M19" s="85"/>
      <c r="N19" s="85"/>
      <c r="O19" s="85"/>
      <c r="P19" s="85"/>
      <c r="Q19" s="85"/>
      <c r="R19" s="85"/>
      <c r="S19" s="85"/>
      <c r="T19" s="39"/>
      <c r="U19" s="39"/>
      <c r="V19" s="39"/>
      <c r="W19" s="39"/>
      <c r="X19" s="39"/>
      <c r="Y19" s="39"/>
      <c r="Z19" s="39"/>
      <c r="AA19" s="39" t="s">
        <v>83</v>
      </c>
      <c r="AB19" s="39" t="s">
        <v>83</v>
      </c>
      <c r="AC19" s="39" t="s">
        <v>84</v>
      </c>
      <c r="AD19" s="39" t="s">
        <v>84</v>
      </c>
      <c r="AE19" s="39"/>
      <c r="AF19" s="39"/>
      <c r="AG19" s="39"/>
      <c r="AH19" s="39"/>
      <c r="AI19" s="39"/>
      <c r="AJ19" s="39"/>
      <c r="AK19" s="39"/>
      <c r="AL19" s="39"/>
      <c r="AM19" s="39" t="s">
        <v>153</v>
      </c>
      <c r="AN19" s="39" t="s">
        <v>153</v>
      </c>
      <c r="AO19" s="39" t="s">
        <v>153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 t="s">
        <v>83</v>
      </c>
      <c r="BB19" s="39" t="s">
        <v>83</v>
      </c>
      <c r="BC19" s="39" t="s">
        <v>84</v>
      </c>
      <c r="BD19" s="39" t="s">
        <v>84</v>
      </c>
      <c r="BE19" s="39" t="s">
        <v>84</v>
      </c>
      <c r="BF19" s="39" t="s">
        <v>84</v>
      </c>
      <c r="BG19" s="39" t="s">
        <v>84</v>
      </c>
      <c r="BH19" s="39" t="s">
        <v>84</v>
      </c>
      <c r="BI19" s="39" t="s">
        <v>84</v>
      </c>
      <c r="BJ19" s="39" t="s">
        <v>84</v>
      </c>
      <c r="BK19" s="86" t="s">
        <v>84</v>
      </c>
      <c r="BL19" s="45"/>
      <c r="BM19" s="46"/>
      <c r="BN19" s="46"/>
      <c r="BO19" s="46"/>
      <c r="BP19" s="46"/>
      <c r="BQ19" s="46"/>
      <c r="BR19" s="46"/>
    </row>
    <row r="20" spans="1:71" ht="9" customHeight="1">
      <c r="F20" s="19"/>
      <c r="G20" s="27"/>
      <c r="H20" s="27"/>
      <c r="I20" s="27"/>
      <c r="J20" s="27"/>
      <c r="K20" s="83">
        <v>2</v>
      </c>
      <c r="L20" s="87"/>
      <c r="M20" s="88"/>
      <c r="N20" s="88"/>
      <c r="O20" s="88"/>
      <c r="P20" s="88"/>
      <c r="Q20" s="88"/>
      <c r="R20" s="88"/>
      <c r="S20" s="88"/>
      <c r="T20" s="40"/>
      <c r="U20" s="40"/>
      <c r="V20" s="40"/>
      <c r="W20" s="40"/>
      <c r="X20" s="40"/>
      <c r="Y20" s="40"/>
      <c r="Z20" s="40"/>
      <c r="AA20" s="40" t="s">
        <v>83</v>
      </c>
      <c r="AB20" s="40" t="s">
        <v>83</v>
      </c>
      <c r="AC20" s="40" t="s">
        <v>84</v>
      </c>
      <c r="AD20" s="40" t="s">
        <v>84</v>
      </c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 t="s">
        <v>153</v>
      </c>
      <c r="AP20" s="40" t="s">
        <v>153</v>
      </c>
      <c r="AQ20" s="40" t="s">
        <v>153</v>
      </c>
      <c r="AR20" s="40" t="s">
        <v>153</v>
      </c>
      <c r="AS20" s="40"/>
      <c r="AT20" s="40"/>
      <c r="AU20" s="40"/>
      <c r="AV20" s="40"/>
      <c r="AW20" s="203"/>
      <c r="AX20" s="40"/>
      <c r="AY20" s="102"/>
      <c r="AZ20" s="40" t="s">
        <v>83</v>
      </c>
      <c r="BA20" s="102" t="s">
        <v>41</v>
      </c>
      <c r="BB20" s="102" t="s">
        <v>41</v>
      </c>
      <c r="BC20" s="40"/>
      <c r="BD20" s="40"/>
      <c r="BE20" s="40"/>
      <c r="BF20" s="40"/>
      <c r="BG20" s="40"/>
      <c r="BH20" s="40"/>
      <c r="BI20" s="40"/>
      <c r="BJ20" s="40"/>
      <c r="BK20" s="89"/>
      <c r="BL20" s="45"/>
      <c r="BM20" s="46"/>
      <c r="BN20" s="46"/>
      <c r="BO20" s="46"/>
      <c r="BP20" s="46"/>
      <c r="BQ20" s="46"/>
      <c r="BR20" s="46"/>
    </row>
    <row r="21" spans="1:71" ht="13.5" hidden="1" customHeight="1" thickBot="1">
      <c r="F21" s="20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18</v>
      </c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7"/>
      <c r="BM21" s="48"/>
      <c r="BN21" s="49"/>
      <c r="BO21" s="49"/>
      <c r="BP21" s="49"/>
      <c r="BQ21" s="49"/>
      <c r="BR21" s="49"/>
      <c r="BS21" s="49"/>
    </row>
    <row r="22" spans="1:71" ht="13.5" hidden="1" customHeight="1" thickBot="1">
      <c r="F22" s="20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 t="s">
        <v>18</v>
      </c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44"/>
      <c r="BM22" s="48"/>
      <c r="BN22" s="49"/>
      <c r="BO22" s="49"/>
      <c r="BP22" s="49"/>
      <c r="BQ22" s="49"/>
      <c r="BR22" s="49"/>
      <c r="BS22" s="74"/>
    </row>
    <row r="23" spans="1:71" ht="6.75" customHeight="1">
      <c r="F23" s="51"/>
      <c r="G23" s="51"/>
      <c r="H23" s="51"/>
      <c r="I23" s="51"/>
      <c r="J23" s="51"/>
      <c r="K23" s="403"/>
      <c r="L23" s="403"/>
      <c r="M23" s="403"/>
      <c r="N23" s="403"/>
      <c r="O23" s="403"/>
      <c r="P23" s="403"/>
      <c r="Q23" s="403"/>
      <c r="R23" s="403"/>
      <c r="S23" s="403"/>
      <c r="T23" s="403"/>
      <c r="U23" s="403"/>
      <c r="V23" s="403"/>
      <c r="W23" s="403"/>
      <c r="X23" s="403"/>
      <c r="Y23" s="403"/>
      <c r="Z23" s="403"/>
      <c r="AA23" s="403"/>
      <c r="AB23" s="403"/>
      <c r="AC23" s="403"/>
      <c r="AD23" s="403"/>
      <c r="AE23" s="403"/>
      <c r="AF23" s="403"/>
      <c r="AG23" s="403"/>
      <c r="AH23" s="403"/>
      <c r="AI23" s="403"/>
      <c r="AJ23" s="403"/>
      <c r="AK23" s="403"/>
      <c r="AL23" s="403"/>
      <c r="AM23" s="403"/>
      <c r="AN23" s="403"/>
      <c r="AO23" s="403"/>
      <c r="AP23" s="403"/>
      <c r="AQ23" s="403"/>
      <c r="AR23" s="403"/>
      <c r="AS23" s="403"/>
      <c r="AT23" s="403"/>
      <c r="AU23" s="403"/>
      <c r="AV23" s="403"/>
      <c r="AW23" s="403"/>
      <c r="AX23" s="403"/>
      <c r="AY23" s="403"/>
      <c r="AZ23" s="403"/>
      <c r="BA23" s="403"/>
      <c r="BB23" s="403"/>
      <c r="BC23" s="403"/>
      <c r="BD23" s="403"/>
      <c r="BE23" s="403"/>
      <c r="BF23" s="403"/>
      <c r="BG23" s="403"/>
      <c r="BH23" s="403"/>
      <c r="BI23" s="403"/>
      <c r="BJ23" s="403"/>
      <c r="BK23" s="403"/>
      <c r="BL23" s="403"/>
      <c r="BM23" s="50"/>
      <c r="BN23" s="50"/>
      <c r="BO23" s="50"/>
      <c r="BP23" s="50"/>
      <c r="BQ23" s="50"/>
      <c r="BR23" s="50"/>
      <c r="BS23" s="50"/>
    </row>
    <row r="24" spans="1:71" hidden="1">
      <c r="F24" s="404"/>
      <c r="G24" s="405"/>
      <c r="H24" s="405"/>
      <c r="I24" s="405"/>
      <c r="J24" s="405"/>
      <c r="K24" s="405"/>
      <c r="L24" s="405"/>
      <c r="M24" s="16"/>
      <c r="N24" s="8"/>
      <c r="O24" s="54"/>
      <c r="P24" s="16"/>
      <c r="Q24" s="16"/>
      <c r="R24" s="11"/>
      <c r="S24" s="11"/>
      <c r="T24" s="11"/>
      <c r="U24" s="10"/>
      <c r="V24" s="54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0"/>
      <c r="AH24" s="54"/>
      <c r="AI24" s="16"/>
      <c r="AJ24" s="16"/>
      <c r="AK24" s="16"/>
      <c r="AL24" s="16"/>
      <c r="AM24" s="16"/>
      <c r="AN24" s="10"/>
      <c r="AO24" s="54"/>
      <c r="AP24" s="16"/>
      <c r="AQ24" s="16"/>
      <c r="AR24" s="16"/>
      <c r="AS24" s="16"/>
      <c r="AT24" s="16"/>
      <c r="AU24" s="18"/>
      <c r="AV24" s="54"/>
      <c r="AW24" s="20"/>
      <c r="AX24" s="20"/>
      <c r="AY24" s="20"/>
      <c r="AZ24" s="20"/>
      <c r="BA24" s="16"/>
      <c r="BB24" s="16"/>
      <c r="BC24" s="16"/>
      <c r="BD24" s="55"/>
      <c r="BE24" s="54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</row>
    <row r="25" spans="1:71" ht="10.5" customHeight="1">
      <c r="F25" s="405" t="s">
        <v>16</v>
      </c>
      <c r="G25" s="405"/>
      <c r="H25" s="405"/>
      <c r="I25" s="405"/>
      <c r="J25" s="405"/>
      <c r="K25" s="405"/>
      <c r="L25" s="405"/>
      <c r="M25" s="8"/>
      <c r="N25" s="54" t="s">
        <v>17</v>
      </c>
      <c r="O25" s="1021" t="s">
        <v>14</v>
      </c>
      <c r="P25" s="1021"/>
      <c r="Q25" s="1021"/>
      <c r="R25" s="1021"/>
      <c r="S25" s="1021"/>
      <c r="T25" s="1021"/>
      <c r="U25" s="1021"/>
      <c r="V25" s="1021"/>
      <c r="W25" s="16"/>
      <c r="X25" s="10" t="s">
        <v>37</v>
      </c>
      <c r="Y25" s="54" t="s">
        <v>17</v>
      </c>
      <c r="Z25" s="16" t="s">
        <v>15</v>
      </c>
      <c r="AA25" s="16"/>
      <c r="AB25" s="16"/>
      <c r="AC25" s="16"/>
      <c r="AD25" s="16"/>
      <c r="AE25" s="16"/>
      <c r="AF25" s="54"/>
      <c r="AG25" s="16"/>
      <c r="AH25" s="10" t="s">
        <v>38</v>
      </c>
      <c r="AI25" s="54" t="s">
        <v>17</v>
      </c>
      <c r="AJ25" s="16" t="s">
        <v>39</v>
      </c>
      <c r="AK25" s="16"/>
      <c r="AL25" s="16"/>
      <c r="AM25" s="16"/>
      <c r="AN25" s="16"/>
      <c r="AO25" s="10" t="s">
        <v>40</v>
      </c>
      <c r="AP25" s="54" t="s">
        <v>17</v>
      </c>
      <c r="AQ25" s="16" t="s">
        <v>12</v>
      </c>
      <c r="AR25" s="16"/>
      <c r="AS25" s="16"/>
      <c r="AT25" s="18" t="s">
        <v>41</v>
      </c>
      <c r="AU25" s="54" t="s">
        <v>17</v>
      </c>
      <c r="AV25" s="20" t="s">
        <v>67</v>
      </c>
      <c r="AW25" s="20"/>
      <c r="AX25" s="20"/>
      <c r="AY25" s="20"/>
      <c r="AZ25" s="16"/>
      <c r="BA25" s="16"/>
      <c r="BB25" s="56"/>
      <c r="BC25" s="11"/>
      <c r="BD25" s="10"/>
      <c r="BE25" s="54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</row>
    <row r="26" spans="1:71" ht="6" customHeight="1"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20"/>
      <c r="AX26" s="20"/>
      <c r="AY26" s="20"/>
      <c r="AZ26" s="20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</row>
    <row r="27" spans="1:71" s="4" customFormat="1" ht="11.25" customHeight="1">
      <c r="A27" s="76"/>
      <c r="B27" s="76"/>
      <c r="C27" s="76"/>
      <c r="D27" s="76"/>
      <c r="E27" s="76"/>
      <c r="F27" s="2"/>
      <c r="G27" s="407" t="s">
        <v>44</v>
      </c>
      <c r="H27" s="407"/>
      <c r="I27" s="407"/>
      <c r="J27" s="407"/>
      <c r="K27" s="407"/>
      <c r="L27" s="407"/>
      <c r="M27" s="407"/>
      <c r="N27" s="407"/>
      <c r="O27" s="407"/>
      <c r="P27" s="407"/>
      <c r="Q27" s="407"/>
      <c r="R27" s="407"/>
      <c r="S27" s="407"/>
      <c r="T27" s="407"/>
      <c r="U27" s="407"/>
      <c r="V27" s="407"/>
      <c r="W27" s="407"/>
      <c r="X27" s="407"/>
      <c r="Y27" s="407"/>
      <c r="Z27" s="407"/>
      <c r="AA27" s="407"/>
      <c r="AB27" s="407"/>
      <c r="AC27" s="407"/>
      <c r="AD27" s="407"/>
      <c r="AE27" s="2"/>
      <c r="AF27" s="2"/>
      <c r="AG27" s="2"/>
      <c r="AH27" s="2"/>
      <c r="AI27" s="2"/>
      <c r="AJ27" s="2"/>
      <c r="AK27" s="2"/>
      <c r="AL27" s="2"/>
      <c r="AM27" s="2"/>
      <c r="AN27" s="2" t="s">
        <v>42</v>
      </c>
      <c r="AO27" s="2"/>
      <c r="AP27" s="2"/>
      <c r="AQ27" s="2"/>
      <c r="AR27" s="2"/>
      <c r="AS27" s="2"/>
      <c r="AT27" s="2"/>
      <c r="AU27" s="2"/>
      <c r="AV27" s="2"/>
      <c r="AW27" s="38"/>
      <c r="AX27" s="38"/>
      <c r="AY27" s="38"/>
      <c r="AZ27" s="38"/>
      <c r="BA27" s="2"/>
      <c r="BB27" s="2"/>
      <c r="BC27" s="2"/>
      <c r="BD27" s="2" t="s">
        <v>43</v>
      </c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</row>
    <row r="28" spans="1:71" ht="3.75" customHeight="1" thickBot="1"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20"/>
      <c r="AX28" s="20"/>
      <c r="AY28" s="20"/>
      <c r="AZ28" s="20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</row>
    <row r="29" spans="1:71" ht="44.45" customHeight="1" thickBot="1">
      <c r="F29" s="410" t="s">
        <v>36</v>
      </c>
      <c r="G29" s="411"/>
      <c r="H29" s="411"/>
      <c r="I29" s="411"/>
      <c r="J29" s="412" t="s">
        <v>14</v>
      </c>
      <c r="K29" s="412"/>
      <c r="L29" s="412"/>
      <c r="M29" s="412" t="s">
        <v>69</v>
      </c>
      <c r="N29" s="412"/>
      <c r="O29" s="412"/>
      <c r="P29" s="412" t="s">
        <v>39</v>
      </c>
      <c r="Q29" s="412"/>
      <c r="R29" s="412"/>
      <c r="S29" s="413" t="s">
        <v>33</v>
      </c>
      <c r="T29" s="413"/>
      <c r="U29" s="413"/>
      <c r="V29" s="414"/>
      <c r="W29" s="415"/>
      <c r="X29" s="416"/>
      <c r="Y29" s="412" t="s">
        <v>12</v>
      </c>
      <c r="Z29" s="412"/>
      <c r="AA29" s="417"/>
      <c r="AB29" s="418" t="s">
        <v>45</v>
      </c>
      <c r="AC29" s="419"/>
      <c r="AD29" s="419"/>
      <c r="AE29" s="30"/>
      <c r="AF29" s="31"/>
      <c r="AG29" s="206" t="s">
        <v>28</v>
      </c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8" t="s">
        <v>29</v>
      </c>
      <c r="AS29" s="209"/>
      <c r="AT29" s="298" t="s">
        <v>50</v>
      </c>
      <c r="AU29" s="209"/>
      <c r="AV29" s="28"/>
      <c r="AW29" s="422" t="s">
        <v>53</v>
      </c>
      <c r="AX29" s="423"/>
      <c r="AY29" s="423"/>
      <c r="AZ29" s="423"/>
      <c r="BA29" s="423"/>
      <c r="BB29" s="423"/>
      <c r="BC29" s="423"/>
      <c r="BD29" s="423"/>
      <c r="BE29" s="423"/>
      <c r="BF29" s="424"/>
      <c r="BG29" s="422" t="s">
        <v>54</v>
      </c>
      <c r="BH29" s="423"/>
      <c r="BI29" s="423"/>
      <c r="BJ29" s="423"/>
      <c r="BK29" s="423"/>
      <c r="BL29" s="423"/>
      <c r="BM29" s="424"/>
      <c r="BN29" s="425" t="s">
        <v>29</v>
      </c>
      <c r="BO29" s="425"/>
    </row>
    <row r="30" spans="1:71" ht="10.5" customHeight="1">
      <c r="F30" s="996" t="s">
        <v>46</v>
      </c>
      <c r="G30" s="997"/>
      <c r="H30" s="997"/>
      <c r="I30" s="997"/>
      <c r="J30" s="991">
        <v>34</v>
      </c>
      <c r="K30" s="991"/>
      <c r="L30" s="991"/>
      <c r="M30" s="991">
        <v>4</v>
      </c>
      <c r="N30" s="991"/>
      <c r="O30" s="991"/>
      <c r="P30" s="991">
        <v>3</v>
      </c>
      <c r="Q30" s="991"/>
      <c r="R30" s="991"/>
      <c r="S30" s="991"/>
      <c r="T30" s="991"/>
      <c r="U30" s="991"/>
      <c r="V30" s="991"/>
      <c r="W30" s="991"/>
      <c r="X30" s="991"/>
      <c r="Y30" s="991">
        <v>10</v>
      </c>
      <c r="Z30" s="991"/>
      <c r="AA30" s="992"/>
      <c r="AB30" s="993">
        <f>SUM(J30:AA30)</f>
        <v>51</v>
      </c>
      <c r="AC30" s="994"/>
      <c r="AD30" s="995"/>
      <c r="AE30" s="31"/>
      <c r="AF30" s="31"/>
      <c r="AG30" s="438" t="s">
        <v>51</v>
      </c>
      <c r="AH30" s="439"/>
      <c r="AI30" s="439"/>
      <c r="AJ30" s="439"/>
      <c r="AK30" s="439"/>
      <c r="AL30" s="439"/>
      <c r="AM30" s="439"/>
      <c r="AN30" s="439"/>
      <c r="AO30" s="439"/>
      <c r="AP30" s="439"/>
      <c r="AQ30" s="439"/>
      <c r="AR30" s="210"/>
      <c r="AS30" s="211"/>
      <c r="AT30" s="299"/>
      <c r="AU30" s="211"/>
      <c r="AV30" s="28"/>
      <c r="AW30" s="977" t="s">
        <v>185</v>
      </c>
      <c r="AX30" s="977"/>
      <c r="AY30" s="977"/>
      <c r="AZ30" s="977"/>
      <c r="BA30" s="977"/>
      <c r="BB30" s="977"/>
      <c r="BC30" s="977"/>
      <c r="BD30" s="977"/>
      <c r="BE30" s="977"/>
      <c r="BF30" s="977"/>
      <c r="BG30" s="977" t="s">
        <v>81</v>
      </c>
      <c r="BH30" s="977"/>
      <c r="BI30" s="977"/>
      <c r="BJ30" s="977"/>
      <c r="BK30" s="977"/>
      <c r="BL30" s="977"/>
      <c r="BM30" s="977"/>
      <c r="BN30" s="977">
        <v>4</v>
      </c>
      <c r="BO30" s="977"/>
    </row>
    <row r="31" spans="1:71" ht="11.25" customHeight="1">
      <c r="F31" s="451" t="s">
        <v>47</v>
      </c>
      <c r="G31" s="452"/>
      <c r="H31" s="452"/>
      <c r="I31" s="452"/>
      <c r="J31" s="453">
        <v>32</v>
      </c>
      <c r="K31" s="453"/>
      <c r="L31" s="453"/>
      <c r="M31" s="453">
        <v>3</v>
      </c>
      <c r="N31" s="453"/>
      <c r="O31" s="453"/>
      <c r="P31" s="453">
        <v>4</v>
      </c>
      <c r="Q31" s="453"/>
      <c r="R31" s="453"/>
      <c r="S31" s="453">
        <v>2</v>
      </c>
      <c r="T31" s="453"/>
      <c r="U31" s="453"/>
      <c r="V31" s="453"/>
      <c r="W31" s="453"/>
      <c r="X31" s="453"/>
      <c r="Y31" s="453">
        <v>2</v>
      </c>
      <c r="Z31" s="453"/>
      <c r="AA31" s="454"/>
      <c r="AB31" s="1017">
        <f>SUM(J31:AA31)</f>
        <v>43</v>
      </c>
      <c r="AC31" s="1018"/>
      <c r="AD31" s="1019"/>
      <c r="AE31" s="43"/>
      <c r="AF31" s="42"/>
      <c r="AG31" s="798"/>
      <c r="AH31" s="799"/>
      <c r="AI31" s="799"/>
      <c r="AJ31" s="799"/>
      <c r="AK31" s="799"/>
      <c r="AL31" s="799"/>
      <c r="AM31" s="799"/>
      <c r="AN31" s="799"/>
      <c r="AO31" s="799"/>
      <c r="AP31" s="799"/>
      <c r="AQ31" s="799"/>
      <c r="AR31" s="212"/>
      <c r="AS31" s="213"/>
      <c r="AT31" s="300"/>
      <c r="AU31" s="214"/>
      <c r="AV31" s="57"/>
      <c r="AW31" s="977"/>
      <c r="AX31" s="977"/>
      <c r="AY31" s="977"/>
      <c r="AZ31" s="977"/>
      <c r="BA31" s="977"/>
      <c r="BB31" s="977"/>
      <c r="BC31" s="977"/>
      <c r="BD31" s="977"/>
      <c r="BE31" s="977"/>
      <c r="BF31" s="977"/>
      <c r="BG31" s="977"/>
      <c r="BH31" s="977"/>
      <c r="BI31" s="977"/>
      <c r="BJ31" s="977"/>
      <c r="BK31" s="977"/>
      <c r="BL31" s="977"/>
      <c r="BM31" s="977"/>
      <c r="BN31" s="977"/>
      <c r="BO31" s="977"/>
    </row>
    <row r="32" spans="1:71" ht="10.5" customHeight="1" thickBot="1">
      <c r="F32" s="1015" t="s">
        <v>45</v>
      </c>
      <c r="G32" s="1016"/>
      <c r="H32" s="1016"/>
      <c r="I32" s="1016"/>
      <c r="J32" s="971">
        <f>SUM(J28:J31)</f>
        <v>66</v>
      </c>
      <c r="K32" s="971"/>
      <c r="L32" s="971"/>
      <c r="M32" s="971">
        <f>SUM(M28:M31)</f>
        <v>7</v>
      </c>
      <c r="N32" s="971"/>
      <c r="O32" s="971"/>
      <c r="P32" s="971">
        <f>SUM(P28:P31)</f>
        <v>7</v>
      </c>
      <c r="Q32" s="971"/>
      <c r="R32" s="971"/>
      <c r="S32" s="971">
        <f>SUM(S28:S31)</f>
        <v>2</v>
      </c>
      <c r="T32" s="971"/>
      <c r="U32" s="971"/>
      <c r="V32" s="971"/>
      <c r="W32" s="971"/>
      <c r="X32" s="971"/>
      <c r="Y32" s="971">
        <f>SUM(Y28:Y31)</f>
        <v>12</v>
      </c>
      <c r="Z32" s="971"/>
      <c r="AA32" s="1020"/>
      <c r="AB32" s="970">
        <f>SUM(AB28:AD31)</f>
        <v>94</v>
      </c>
      <c r="AC32" s="971"/>
      <c r="AD32" s="972"/>
      <c r="AE32" s="43"/>
      <c r="AF32" s="43"/>
      <c r="AG32" s="973" t="s">
        <v>86</v>
      </c>
      <c r="AH32" s="974"/>
      <c r="AI32" s="974"/>
      <c r="AJ32" s="974"/>
      <c r="AK32" s="974"/>
      <c r="AL32" s="974"/>
      <c r="AM32" s="974"/>
      <c r="AN32" s="974"/>
      <c r="AO32" s="974"/>
      <c r="AP32" s="974"/>
      <c r="AQ32" s="974"/>
      <c r="AR32" s="212">
        <v>2</v>
      </c>
      <c r="AS32" s="213"/>
      <c r="AT32" s="300">
        <v>3</v>
      </c>
      <c r="AU32" s="213"/>
      <c r="AV32" s="58"/>
      <c r="AW32" s="977"/>
      <c r="AX32" s="977"/>
      <c r="AY32" s="977"/>
      <c r="AZ32" s="977"/>
      <c r="BA32" s="977"/>
      <c r="BB32" s="977"/>
      <c r="BC32" s="977"/>
      <c r="BD32" s="977"/>
      <c r="BE32" s="977"/>
      <c r="BF32" s="977"/>
      <c r="BG32" s="977"/>
      <c r="BH32" s="977"/>
      <c r="BI32" s="977"/>
      <c r="BJ32" s="977"/>
      <c r="BK32" s="977"/>
      <c r="BL32" s="977"/>
      <c r="BM32" s="977"/>
      <c r="BN32" s="977"/>
      <c r="BO32" s="977"/>
    </row>
    <row r="33" spans="1:67" ht="10.5" customHeight="1">
      <c r="F33" s="215"/>
      <c r="G33" s="215"/>
      <c r="H33" s="215"/>
      <c r="I33" s="215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150"/>
      <c r="AC33" s="150"/>
      <c r="AD33" s="150"/>
      <c r="AE33" s="43"/>
      <c r="AF33" s="43"/>
      <c r="AG33" s="975"/>
      <c r="AH33" s="976"/>
      <c r="AI33" s="976"/>
      <c r="AJ33" s="976"/>
      <c r="AK33" s="976"/>
      <c r="AL33" s="976"/>
      <c r="AM33" s="976"/>
      <c r="AN33" s="976"/>
      <c r="AO33" s="976"/>
      <c r="AP33" s="976"/>
      <c r="AQ33" s="976"/>
      <c r="AR33" s="212"/>
      <c r="AS33" s="213"/>
      <c r="AT33" s="300"/>
      <c r="AU33" s="213"/>
      <c r="AV33" s="58"/>
      <c r="BD33" s="108"/>
      <c r="BE33" s="108"/>
      <c r="BF33" s="108"/>
      <c r="BG33" s="108"/>
      <c r="BH33" s="108"/>
      <c r="BJ33" s="108"/>
      <c r="BK33" s="108"/>
    </row>
    <row r="34" spans="1:67" ht="10.5" customHeight="1"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43"/>
      <c r="AF34" s="43"/>
      <c r="AG34" s="461" t="s">
        <v>52</v>
      </c>
      <c r="AH34" s="889"/>
      <c r="AI34" s="889"/>
      <c r="AJ34" s="889"/>
      <c r="AK34" s="889"/>
      <c r="AL34" s="889"/>
      <c r="AM34" s="889"/>
      <c r="AN34" s="889"/>
      <c r="AO34" s="889"/>
      <c r="AP34" s="889"/>
      <c r="AQ34" s="889"/>
      <c r="AR34" s="212"/>
      <c r="AS34" s="213"/>
      <c r="AT34" s="300"/>
      <c r="AU34" s="213"/>
      <c r="AV34" s="58"/>
      <c r="BD34" s="108"/>
      <c r="BE34" s="108"/>
      <c r="BF34" s="108"/>
      <c r="BG34" s="108"/>
      <c r="BH34" s="108"/>
      <c r="BJ34" s="108"/>
      <c r="BK34" s="108"/>
    </row>
    <row r="35" spans="1:67" ht="13.15" customHeight="1" thickBot="1">
      <c r="F35" s="218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868" t="s">
        <v>171</v>
      </c>
      <c r="AH35" s="869"/>
      <c r="AI35" s="869"/>
      <c r="AJ35" s="869"/>
      <c r="AK35" s="869"/>
      <c r="AL35" s="869"/>
      <c r="AM35" s="869"/>
      <c r="AN35" s="869"/>
      <c r="AO35" s="869"/>
      <c r="AP35" s="869"/>
      <c r="AQ35" s="870"/>
      <c r="AR35" s="219">
        <v>4</v>
      </c>
      <c r="AS35" s="220"/>
      <c r="AT35" s="301">
        <v>4</v>
      </c>
      <c r="AU35" s="213"/>
      <c r="AV35" s="58"/>
      <c r="BD35" s="108"/>
      <c r="BE35" s="108"/>
      <c r="BF35" s="108"/>
      <c r="BG35" s="108"/>
      <c r="BH35" s="108"/>
      <c r="BJ35" s="108"/>
      <c r="BK35" s="108"/>
    </row>
    <row r="36" spans="1:67" ht="9.75" hidden="1" customHeight="1" thickBot="1">
      <c r="F36" s="218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295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296"/>
      <c r="AS36" s="297"/>
      <c r="AT36" s="296"/>
      <c r="AU36" s="213"/>
      <c r="AV36" s="58"/>
      <c r="AW36" s="59"/>
      <c r="AX36" s="59"/>
      <c r="AY36" s="59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41"/>
    </row>
    <row r="37" spans="1:67" ht="6.75" customHeight="1">
      <c r="F37" s="218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"/>
      <c r="BF37" s="3"/>
      <c r="BG37" s="3"/>
      <c r="BH37" s="3"/>
      <c r="BI37" s="3"/>
      <c r="BJ37" s="3"/>
      <c r="BK37" s="108"/>
    </row>
    <row r="38" spans="1:67" ht="13.5" thickBot="1">
      <c r="F38" s="482" t="s">
        <v>55</v>
      </c>
      <c r="G38" s="483"/>
      <c r="H38" s="483"/>
      <c r="I38" s="483"/>
      <c r="J38" s="483"/>
      <c r="K38" s="483"/>
      <c r="L38" s="483"/>
      <c r="M38" s="483"/>
      <c r="N38" s="483"/>
      <c r="O38" s="483"/>
      <c r="P38" s="483"/>
      <c r="Q38" s="483"/>
      <c r="R38" s="483"/>
      <c r="S38" s="483"/>
      <c r="T38" s="483"/>
      <c r="U38" s="483"/>
      <c r="V38" s="483"/>
      <c r="W38" s="483"/>
      <c r="X38" s="483"/>
      <c r="Y38" s="483"/>
      <c r="Z38" s="483"/>
      <c r="AA38" s="483"/>
      <c r="AB38" s="483"/>
      <c r="AC38" s="483"/>
      <c r="AD38" s="483"/>
      <c r="AE38" s="483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108"/>
    </row>
    <row r="39" spans="1:67" ht="11.25" customHeight="1">
      <c r="A39" s="485" t="s">
        <v>154</v>
      </c>
      <c r="B39" s="486"/>
      <c r="C39" s="486"/>
      <c r="D39" s="486"/>
      <c r="E39" s="998"/>
      <c r="F39" s="1003" t="s">
        <v>75</v>
      </c>
      <c r="G39" s="1004"/>
      <c r="H39" s="1005"/>
      <c r="I39" s="1012" t="s">
        <v>66</v>
      </c>
      <c r="J39" s="504"/>
      <c r="K39" s="504"/>
      <c r="L39" s="504"/>
      <c r="M39" s="504"/>
      <c r="N39" s="504"/>
      <c r="O39" s="504"/>
      <c r="P39" s="504"/>
      <c r="Q39" s="504"/>
      <c r="R39" s="504"/>
      <c r="S39" s="504"/>
      <c r="T39" s="504"/>
      <c r="U39" s="504"/>
      <c r="V39" s="504"/>
      <c r="W39" s="504"/>
      <c r="X39" s="504"/>
      <c r="Y39" s="504"/>
      <c r="Z39" s="504"/>
      <c r="AA39" s="504"/>
      <c r="AB39" s="504"/>
      <c r="AC39" s="504"/>
      <c r="AD39" s="504"/>
      <c r="AE39" s="504"/>
      <c r="AF39" s="513"/>
      <c r="AG39" s="503" t="s">
        <v>56</v>
      </c>
      <c r="AH39" s="504"/>
      <c r="AI39" s="504"/>
      <c r="AJ39" s="504"/>
      <c r="AK39" s="504"/>
      <c r="AL39" s="504"/>
      <c r="AM39" s="507" t="s">
        <v>32</v>
      </c>
      <c r="AN39" s="508"/>
      <c r="AO39" s="978" t="s">
        <v>20</v>
      </c>
      <c r="AP39" s="979"/>
      <c r="AQ39" s="979"/>
      <c r="AR39" s="979"/>
      <c r="AS39" s="979"/>
      <c r="AT39" s="979"/>
      <c r="AU39" s="979"/>
      <c r="AV39" s="979"/>
      <c r="AW39" s="979"/>
      <c r="AX39" s="979"/>
      <c r="AY39" s="979"/>
      <c r="AZ39" s="979"/>
      <c r="BA39" s="979"/>
      <c r="BB39" s="979"/>
      <c r="BC39" s="982" t="s">
        <v>59</v>
      </c>
      <c r="BD39" s="983"/>
      <c r="BE39" s="983"/>
      <c r="BF39" s="983"/>
      <c r="BG39" s="983"/>
      <c r="BH39" s="983"/>
      <c r="BI39" s="983"/>
      <c r="BJ39" s="984"/>
      <c r="BK39" s="108"/>
    </row>
    <row r="40" spans="1:67" ht="10.5" customHeight="1">
      <c r="A40" s="488"/>
      <c r="B40" s="489"/>
      <c r="C40" s="489"/>
      <c r="D40" s="489"/>
      <c r="E40" s="999"/>
      <c r="F40" s="1006"/>
      <c r="G40" s="1007"/>
      <c r="H40" s="1008"/>
      <c r="I40" s="533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5"/>
      <c r="X40" s="515"/>
      <c r="Y40" s="515"/>
      <c r="Z40" s="515"/>
      <c r="AA40" s="515"/>
      <c r="AB40" s="515"/>
      <c r="AC40" s="515"/>
      <c r="AD40" s="515"/>
      <c r="AE40" s="515"/>
      <c r="AF40" s="516"/>
      <c r="AG40" s="514"/>
      <c r="AH40" s="515"/>
      <c r="AI40" s="515"/>
      <c r="AJ40" s="515"/>
      <c r="AK40" s="515"/>
      <c r="AL40" s="515"/>
      <c r="AM40" s="509"/>
      <c r="AN40" s="510"/>
      <c r="AO40" s="980"/>
      <c r="AP40" s="981"/>
      <c r="AQ40" s="981"/>
      <c r="AR40" s="981"/>
      <c r="AS40" s="981"/>
      <c r="AT40" s="981"/>
      <c r="AU40" s="981"/>
      <c r="AV40" s="981"/>
      <c r="AW40" s="981"/>
      <c r="AX40" s="981"/>
      <c r="AY40" s="981"/>
      <c r="AZ40" s="981"/>
      <c r="BA40" s="981"/>
      <c r="BB40" s="981"/>
      <c r="BC40" s="985"/>
      <c r="BD40" s="986"/>
      <c r="BE40" s="986"/>
      <c r="BF40" s="986"/>
      <c r="BG40" s="986"/>
      <c r="BH40" s="986"/>
      <c r="BI40" s="986"/>
      <c r="BJ40" s="987"/>
      <c r="BK40" s="108"/>
    </row>
    <row r="41" spans="1:67" ht="18" customHeight="1">
      <c r="A41" s="488"/>
      <c r="B41" s="489"/>
      <c r="C41" s="489"/>
      <c r="D41" s="489"/>
      <c r="E41" s="999"/>
      <c r="F41" s="1006"/>
      <c r="G41" s="1007"/>
      <c r="H41" s="1008"/>
      <c r="I41" s="533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5"/>
      <c r="X41" s="515"/>
      <c r="Y41" s="515"/>
      <c r="Z41" s="515"/>
      <c r="AA41" s="515"/>
      <c r="AB41" s="515"/>
      <c r="AC41" s="515"/>
      <c r="AD41" s="515"/>
      <c r="AE41" s="515"/>
      <c r="AF41" s="516"/>
      <c r="AG41" s="514"/>
      <c r="AH41" s="515"/>
      <c r="AI41" s="515"/>
      <c r="AJ41" s="515"/>
      <c r="AK41" s="515"/>
      <c r="AL41" s="515"/>
      <c r="AM41" s="509"/>
      <c r="AN41" s="510"/>
      <c r="AO41" s="980"/>
      <c r="AP41" s="981"/>
      <c r="AQ41" s="981"/>
      <c r="AR41" s="981"/>
      <c r="AS41" s="981"/>
      <c r="AT41" s="981"/>
      <c r="AU41" s="981"/>
      <c r="AV41" s="981"/>
      <c r="AW41" s="981"/>
      <c r="AX41" s="981"/>
      <c r="AY41" s="981"/>
      <c r="AZ41" s="981"/>
      <c r="BA41" s="981"/>
      <c r="BB41" s="981"/>
      <c r="BC41" s="985"/>
      <c r="BD41" s="986"/>
      <c r="BE41" s="986"/>
      <c r="BF41" s="986"/>
      <c r="BG41" s="986"/>
      <c r="BH41" s="986"/>
      <c r="BI41" s="986"/>
      <c r="BJ41" s="987"/>
      <c r="BK41" s="108"/>
    </row>
    <row r="42" spans="1:67" ht="2.25" customHeight="1">
      <c r="A42" s="488"/>
      <c r="B42" s="489"/>
      <c r="C42" s="489"/>
      <c r="D42" s="489"/>
      <c r="E42" s="999"/>
      <c r="F42" s="1006"/>
      <c r="G42" s="1007"/>
      <c r="H42" s="1008"/>
      <c r="I42" s="533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5"/>
      <c r="X42" s="515"/>
      <c r="Y42" s="515"/>
      <c r="Z42" s="515"/>
      <c r="AA42" s="515"/>
      <c r="AB42" s="515"/>
      <c r="AC42" s="515"/>
      <c r="AD42" s="515"/>
      <c r="AE42" s="515"/>
      <c r="AF42" s="516"/>
      <c r="AG42" s="514"/>
      <c r="AH42" s="515"/>
      <c r="AI42" s="515"/>
      <c r="AJ42" s="515"/>
      <c r="AK42" s="515"/>
      <c r="AL42" s="515"/>
      <c r="AM42" s="509"/>
      <c r="AN42" s="510"/>
      <c r="AO42" s="980"/>
      <c r="AP42" s="981"/>
      <c r="AQ42" s="981"/>
      <c r="AR42" s="981"/>
      <c r="AS42" s="981"/>
      <c r="AT42" s="981"/>
      <c r="AU42" s="981"/>
      <c r="AV42" s="981"/>
      <c r="AW42" s="981"/>
      <c r="AX42" s="981"/>
      <c r="AY42" s="981"/>
      <c r="AZ42" s="981"/>
      <c r="BA42" s="981"/>
      <c r="BB42" s="981"/>
      <c r="BC42" s="985"/>
      <c r="BD42" s="986"/>
      <c r="BE42" s="986"/>
      <c r="BF42" s="986"/>
      <c r="BG42" s="986"/>
      <c r="BH42" s="986"/>
      <c r="BI42" s="986"/>
      <c r="BJ42" s="987"/>
      <c r="BK42" s="108"/>
    </row>
    <row r="43" spans="1:67" ht="3.75" customHeight="1">
      <c r="A43" s="488"/>
      <c r="B43" s="489"/>
      <c r="C43" s="489"/>
      <c r="D43" s="489"/>
      <c r="E43" s="999"/>
      <c r="F43" s="1006"/>
      <c r="G43" s="1007"/>
      <c r="H43" s="1008"/>
      <c r="I43" s="533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5"/>
      <c r="X43" s="515"/>
      <c r="Y43" s="515"/>
      <c r="Z43" s="515"/>
      <c r="AA43" s="515"/>
      <c r="AB43" s="515"/>
      <c r="AC43" s="515"/>
      <c r="AD43" s="515"/>
      <c r="AE43" s="515"/>
      <c r="AF43" s="516"/>
      <c r="AG43" s="505"/>
      <c r="AH43" s="506"/>
      <c r="AI43" s="506"/>
      <c r="AJ43" s="506"/>
      <c r="AK43" s="506"/>
      <c r="AL43" s="506"/>
      <c r="AM43" s="509"/>
      <c r="AN43" s="510"/>
      <c r="AO43" s="534"/>
      <c r="AP43" s="535"/>
      <c r="AQ43" s="535"/>
      <c r="AR43" s="535"/>
      <c r="AS43" s="535"/>
      <c r="AT43" s="535"/>
      <c r="AU43" s="535"/>
      <c r="AV43" s="535"/>
      <c r="AW43" s="535"/>
      <c r="AX43" s="535"/>
      <c r="AY43" s="535"/>
      <c r="AZ43" s="535"/>
      <c r="BA43" s="535"/>
      <c r="BB43" s="535"/>
      <c r="BC43" s="988"/>
      <c r="BD43" s="989"/>
      <c r="BE43" s="989"/>
      <c r="BF43" s="989"/>
      <c r="BG43" s="989"/>
      <c r="BH43" s="989"/>
      <c r="BI43" s="989"/>
      <c r="BJ43" s="990"/>
      <c r="BK43" s="108"/>
    </row>
    <row r="44" spans="1:67" ht="9.75" customHeight="1">
      <c r="A44" s="488"/>
      <c r="B44" s="489"/>
      <c r="C44" s="489"/>
      <c r="D44" s="489"/>
      <c r="E44" s="999"/>
      <c r="F44" s="1006"/>
      <c r="G44" s="1007"/>
      <c r="H44" s="1008"/>
      <c r="I44" s="533"/>
      <c r="J44" s="515"/>
      <c r="K44" s="515"/>
      <c r="L44" s="515"/>
      <c r="M44" s="515"/>
      <c r="N44" s="515"/>
      <c r="O44" s="515"/>
      <c r="P44" s="515"/>
      <c r="Q44" s="515"/>
      <c r="R44" s="515"/>
      <c r="S44" s="515"/>
      <c r="T44" s="515"/>
      <c r="U44" s="515"/>
      <c r="V44" s="515"/>
      <c r="W44" s="515"/>
      <c r="X44" s="515"/>
      <c r="Y44" s="515"/>
      <c r="Z44" s="515"/>
      <c r="AA44" s="515"/>
      <c r="AB44" s="515"/>
      <c r="AC44" s="515"/>
      <c r="AD44" s="515"/>
      <c r="AE44" s="515"/>
      <c r="AF44" s="516"/>
      <c r="AG44" s="517" t="s">
        <v>25</v>
      </c>
      <c r="AH44" s="518"/>
      <c r="AI44" s="518" t="s">
        <v>24</v>
      </c>
      <c r="AJ44" s="518"/>
      <c r="AK44" s="518" t="s">
        <v>26</v>
      </c>
      <c r="AL44" s="523"/>
      <c r="AM44" s="509"/>
      <c r="AN44" s="510"/>
      <c r="AO44" s="509" t="s">
        <v>31</v>
      </c>
      <c r="AP44" s="526"/>
      <c r="AQ44" s="965" t="s">
        <v>57</v>
      </c>
      <c r="AR44" s="966"/>
      <c r="AS44" s="966"/>
      <c r="AT44" s="966"/>
      <c r="AU44" s="966"/>
      <c r="AV44" s="966"/>
      <c r="AW44" s="966"/>
      <c r="AX44" s="966"/>
      <c r="AY44" s="966"/>
      <c r="AZ44" s="967"/>
      <c r="BA44" s="526" t="s">
        <v>21</v>
      </c>
      <c r="BB44" s="526"/>
      <c r="BC44" s="529" t="s">
        <v>60</v>
      </c>
      <c r="BD44" s="528"/>
      <c r="BE44" s="528"/>
      <c r="BF44" s="528"/>
      <c r="BG44" s="528" t="s">
        <v>61</v>
      </c>
      <c r="BH44" s="528"/>
      <c r="BI44" s="528"/>
      <c r="BJ44" s="532"/>
      <c r="BK44" s="108"/>
    </row>
    <row r="45" spans="1:67" ht="9.75" customHeight="1">
      <c r="A45" s="488"/>
      <c r="B45" s="489"/>
      <c r="C45" s="489"/>
      <c r="D45" s="489"/>
      <c r="E45" s="999"/>
      <c r="F45" s="1006"/>
      <c r="G45" s="1007"/>
      <c r="H45" s="1008"/>
      <c r="I45" s="533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5"/>
      <c r="X45" s="515"/>
      <c r="Y45" s="515"/>
      <c r="Z45" s="515"/>
      <c r="AA45" s="515"/>
      <c r="AB45" s="515"/>
      <c r="AC45" s="515"/>
      <c r="AD45" s="515"/>
      <c r="AE45" s="515"/>
      <c r="AF45" s="516"/>
      <c r="AG45" s="519"/>
      <c r="AH45" s="520"/>
      <c r="AI45" s="520"/>
      <c r="AJ45" s="520"/>
      <c r="AK45" s="520"/>
      <c r="AL45" s="524"/>
      <c r="AM45" s="509"/>
      <c r="AN45" s="510"/>
      <c r="AO45" s="509"/>
      <c r="AP45" s="526"/>
      <c r="AQ45" s="968"/>
      <c r="AR45" s="535"/>
      <c r="AS45" s="535"/>
      <c r="AT45" s="535"/>
      <c r="AU45" s="535"/>
      <c r="AV45" s="535"/>
      <c r="AW45" s="535"/>
      <c r="AX45" s="535"/>
      <c r="AY45" s="535"/>
      <c r="AZ45" s="969"/>
      <c r="BA45" s="526"/>
      <c r="BB45" s="526"/>
      <c r="BC45" s="221" t="s">
        <v>64</v>
      </c>
      <c r="BD45" s="222"/>
      <c r="BE45" s="222"/>
      <c r="BF45" s="222"/>
      <c r="BG45" s="222"/>
      <c r="BH45" s="222"/>
      <c r="BI45" s="222"/>
      <c r="BJ45" s="223"/>
      <c r="BK45" s="108"/>
    </row>
    <row r="46" spans="1:67" ht="9.75" customHeight="1">
      <c r="A46" s="488"/>
      <c r="B46" s="489"/>
      <c r="C46" s="489"/>
      <c r="D46" s="489"/>
      <c r="E46" s="999"/>
      <c r="F46" s="1006"/>
      <c r="G46" s="1007"/>
      <c r="H46" s="1008"/>
      <c r="I46" s="533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5"/>
      <c r="X46" s="515"/>
      <c r="Y46" s="515"/>
      <c r="Z46" s="515"/>
      <c r="AA46" s="515"/>
      <c r="AB46" s="515"/>
      <c r="AC46" s="515"/>
      <c r="AD46" s="515"/>
      <c r="AE46" s="515"/>
      <c r="AF46" s="516"/>
      <c r="AG46" s="519"/>
      <c r="AH46" s="520"/>
      <c r="AI46" s="520"/>
      <c r="AJ46" s="520"/>
      <c r="AK46" s="520"/>
      <c r="AL46" s="524"/>
      <c r="AM46" s="509"/>
      <c r="AN46" s="510"/>
      <c r="AO46" s="509"/>
      <c r="AP46" s="526"/>
      <c r="AQ46" s="544" t="s">
        <v>58</v>
      </c>
      <c r="AR46" s="567"/>
      <c r="AS46" s="567"/>
      <c r="AT46" s="567"/>
      <c r="AU46" s="567"/>
      <c r="AV46" s="567"/>
      <c r="AW46" s="567"/>
      <c r="AX46" s="567"/>
      <c r="AY46" s="567"/>
      <c r="AZ46" s="543"/>
      <c r="BA46" s="526"/>
      <c r="BB46" s="526"/>
      <c r="BC46" s="952">
        <v>1</v>
      </c>
      <c r="BD46" s="541"/>
      <c r="BE46" s="541">
        <v>2</v>
      </c>
      <c r="BF46" s="541"/>
      <c r="BG46" s="541">
        <v>3</v>
      </c>
      <c r="BH46" s="541"/>
      <c r="BI46" s="541">
        <v>4</v>
      </c>
      <c r="BJ46" s="960"/>
      <c r="BK46" s="108"/>
    </row>
    <row r="47" spans="1:67" ht="9" customHeight="1">
      <c r="A47" s="488"/>
      <c r="B47" s="489"/>
      <c r="C47" s="489"/>
      <c r="D47" s="489"/>
      <c r="E47" s="999"/>
      <c r="F47" s="1006"/>
      <c r="G47" s="1007"/>
      <c r="H47" s="1008"/>
      <c r="I47" s="533"/>
      <c r="J47" s="515"/>
      <c r="K47" s="515"/>
      <c r="L47" s="515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5"/>
      <c r="X47" s="515"/>
      <c r="Y47" s="515"/>
      <c r="Z47" s="515"/>
      <c r="AA47" s="515"/>
      <c r="AB47" s="515"/>
      <c r="AC47" s="515"/>
      <c r="AD47" s="515"/>
      <c r="AE47" s="515"/>
      <c r="AF47" s="516"/>
      <c r="AG47" s="519"/>
      <c r="AH47" s="520"/>
      <c r="AI47" s="520"/>
      <c r="AJ47" s="520"/>
      <c r="AK47" s="520"/>
      <c r="AL47" s="524"/>
      <c r="AM47" s="509"/>
      <c r="AN47" s="510"/>
      <c r="AO47" s="509"/>
      <c r="AP47" s="526"/>
      <c r="AQ47" s="537" t="s">
        <v>13</v>
      </c>
      <c r="AR47" s="546"/>
      <c r="AS47" s="537" t="s">
        <v>23</v>
      </c>
      <c r="AT47" s="546"/>
      <c r="AU47" s="549" t="s">
        <v>207</v>
      </c>
      <c r="AV47" s="550"/>
      <c r="AW47" s="537" t="s">
        <v>22</v>
      </c>
      <c r="AX47" s="546"/>
      <c r="AY47" s="537" t="s">
        <v>155</v>
      </c>
      <c r="AZ47" s="546"/>
      <c r="BA47" s="526"/>
      <c r="BB47" s="526"/>
      <c r="BC47" s="224" t="s">
        <v>65</v>
      </c>
      <c r="BD47" s="225"/>
      <c r="BE47" s="225"/>
      <c r="BF47" s="225"/>
      <c r="BG47" s="225"/>
      <c r="BH47" s="225"/>
      <c r="BI47" s="225"/>
      <c r="BJ47" s="226"/>
      <c r="BK47" s="108"/>
    </row>
    <row r="48" spans="1:67" ht="9.75" customHeight="1">
      <c r="A48" s="488"/>
      <c r="B48" s="489"/>
      <c r="C48" s="489"/>
      <c r="D48" s="489"/>
      <c r="E48" s="999"/>
      <c r="F48" s="1006"/>
      <c r="G48" s="1007"/>
      <c r="H48" s="1008"/>
      <c r="I48" s="533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5"/>
      <c r="X48" s="515"/>
      <c r="Y48" s="515"/>
      <c r="Z48" s="515"/>
      <c r="AA48" s="515"/>
      <c r="AB48" s="515"/>
      <c r="AC48" s="515"/>
      <c r="AD48" s="515"/>
      <c r="AE48" s="515"/>
      <c r="AF48" s="516"/>
      <c r="AG48" s="519"/>
      <c r="AH48" s="520"/>
      <c r="AI48" s="520"/>
      <c r="AJ48" s="520"/>
      <c r="AK48" s="520"/>
      <c r="AL48" s="524"/>
      <c r="AM48" s="509"/>
      <c r="AN48" s="510"/>
      <c r="AO48" s="509"/>
      <c r="AP48" s="526"/>
      <c r="AQ48" s="539"/>
      <c r="AR48" s="547"/>
      <c r="AS48" s="539"/>
      <c r="AT48" s="547"/>
      <c r="AU48" s="551"/>
      <c r="AV48" s="552"/>
      <c r="AW48" s="539"/>
      <c r="AX48" s="547"/>
      <c r="AY48" s="539"/>
      <c r="AZ48" s="547"/>
      <c r="BA48" s="526"/>
      <c r="BB48" s="526"/>
      <c r="BC48" s="961">
        <v>15</v>
      </c>
      <c r="BD48" s="962"/>
      <c r="BE48" s="953">
        <v>19</v>
      </c>
      <c r="BF48" s="962"/>
      <c r="BG48" s="953">
        <v>15</v>
      </c>
      <c r="BH48" s="962"/>
      <c r="BI48" s="953">
        <v>17</v>
      </c>
      <c r="BJ48" s="954"/>
      <c r="BK48" s="108"/>
    </row>
    <row r="49" spans="1:172" ht="9" customHeight="1" thickBot="1">
      <c r="A49" s="1000"/>
      <c r="B49" s="1001"/>
      <c r="C49" s="1001"/>
      <c r="D49" s="1001"/>
      <c r="E49" s="1002"/>
      <c r="F49" s="1009"/>
      <c r="G49" s="1010"/>
      <c r="H49" s="1011"/>
      <c r="I49" s="1013"/>
      <c r="J49" s="506"/>
      <c r="K49" s="506"/>
      <c r="L49" s="506"/>
      <c r="M49" s="506"/>
      <c r="N49" s="506"/>
      <c r="O49" s="506"/>
      <c r="P49" s="506"/>
      <c r="Q49" s="506"/>
      <c r="R49" s="506"/>
      <c r="S49" s="506"/>
      <c r="T49" s="506"/>
      <c r="U49" s="506"/>
      <c r="V49" s="506"/>
      <c r="W49" s="506"/>
      <c r="X49" s="506"/>
      <c r="Y49" s="506"/>
      <c r="Z49" s="506"/>
      <c r="AA49" s="506"/>
      <c r="AB49" s="506"/>
      <c r="AC49" s="506"/>
      <c r="AD49" s="506"/>
      <c r="AE49" s="506"/>
      <c r="AF49" s="1014"/>
      <c r="AG49" s="521"/>
      <c r="AH49" s="522"/>
      <c r="AI49" s="522"/>
      <c r="AJ49" s="522"/>
      <c r="AK49" s="522"/>
      <c r="AL49" s="525"/>
      <c r="AM49" s="511"/>
      <c r="AN49" s="512"/>
      <c r="AO49" s="511"/>
      <c r="AP49" s="527"/>
      <c r="AQ49" s="540"/>
      <c r="AR49" s="548"/>
      <c r="AS49" s="540"/>
      <c r="AT49" s="548"/>
      <c r="AU49" s="553"/>
      <c r="AV49" s="554"/>
      <c r="AW49" s="540"/>
      <c r="AX49" s="548"/>
      <c r="AY49" s="540"/>
      <c r="AZ49" s="548"/>
      <c r="BA49" s="527"/>
      <c r="BB49" s="527"/>
      <c r="BC49" s="963"/>
      <c r="BD49" s="964"/>
      <c r="BE49" s="955"/>
      <c r="BF49" s="964"/>
      <c r="BG49" s="955"/>
      <c r="BH49" s="964"/>
      <c r="BI49" s="955"/>
      <c r="BJ49" s="956"/>
      <c r="BK49" s="108"/>
    </row>
    <row r="50" spans="1:172" ht="9.75" customHeight="1" thickBot="1">
      <c r="A50" s="957"/>
      <c r="B50" s="958"/>
      <c r="C50" s="958"/>
      <c r="D50" s="958"/>
      <c r="E50" s="959"/>
      <c r="F50" s="542">
        <v>1</v>
      </c>
      <c r="G50" s="567"/>
      <c r="H50" s="543"/>
      <c r="I50" s="544">
        <v>2</v>
      </c>
      <c r="J50" s="567"/>
      <c r="K50" s="567"/>
      <c r="L50" s="567"/>
      <c r="M50" s="567"/>
      <c r="N50" s="567"/>
      <c r="O50" s="567"/>
      <c r="P50" s="567"/>
      <c r="Q50" s="567"/>
      <c r="R50" s="567"/>
      <c r="S50" s="567"/>
      <c r="T50" s="567"/>
      <c r="U50" s="567"/>
      <c r="V50" s="567"/>
      <c r="W50" s="567"/>
      <c r="X50" s="567"/>
      <c r="Y50" s="567"/>
      <c r="Z50" s="567"/>
      <c r="AA50" s="567"/>
      <c r="AB50" s="567"/>
      <c r="AC50" s="567"/>
      <c r="AD50" s="567"/>
      <c r="AE50" s="567"/>
      <c r="AF50" s="545"/>
      <c r="AG50" s="568">
        <v>3</v>
      </c>
      <c r="AH50" s="569"/>
      <c r="AI50" s="544">
        <v>4</v>
      </c>
      <c r="AJ50" s="543"/>
      <c r="AK50" s="544">
        <v>5</v>
      </c>
      <c r="AL50" s="545"/>
      <c r="AM50" s="572">
        <v>6</v>
      </c>
      <c r="AN50" s="573"/>
      <c r="AO50" s="542">
        <v>7</v>
      </c>
      <c r="AP50" s="543"/>
      <c r="AQ50" s="544">
        <v>8</v>
      </c>
      <c r="AR50" s="543"/>
      <c r="AS50" s="544">
        <v>9</v>
      </c>
      <c r="AT50" s="543"/>
      <c r="AU50" s="544">
        <v>10</v>
      </c>
      <c r="AV50" s="543"/>
      <c r="AW50" s="544">
        <v>11</v>
      </c>
      <c r="AX50" s="543"/>
      <c r="AY50" s="544">
        <v>12</v>
      </c>
      <c r="AZ50" s="543"/>
      <c r="BA50" s="544">
        <v>13</v>
      </c>
      <c r="BB50" s="567"/>
      <c r="BC50" s="952">
        <v>14</v>
      </c>
      <c r="BD50" s="541"/>
      <c r="BE50" s="541">
        <v>15</v>
      </c>
      <c r="BF50" s="541"/>
      <c r="BG50" s="541">
        <v>16</v>
      </c>
      <c r="BH50" s="541"/>
      <c r="BI50" s="541">
        <v>17</v>
      </c>
      <c r="BJ50" s="960"/>
      <c r="BK50" s="108"/>
    </row>
    <row r="51" spans="1:172" ht="15.75" customHeight="1" thickTop="1" thickBot="1">
      <c r="A51" s="950"/>
      <c r="B51" s="950"/>
      <c r="C51" s="950"/>
      <c r="F51" s="584" t="s">
        <v>156</v>
      </c>
      <c r="G51" s="585"/>
      <c r="H51" s="585"/>
      <c r="I51" s="585"/>
      <c r="J51" s="585"/>
      <c r="K51" s="585"/>
      <c r="L51" s="585"/>
      <c r="M51" s="585"/>
      <c r="N51" s="585"/>
      <c r="O51" s="585"/>
      <c r="P51" s="585"/>
      <c r="Q51" s="585"/>
      <c r="R51" s="585"/>
      <c r="S51" s="585"/>
      <c r="T51" s="585"/>
      <c r="U51" s="585"/>
      <c r="V51" s="585"/>
      <c r="W51" s="585"/>
      <c r="X51" s="585"/>
      <c r="Y51" s="585"/>
      <c r="Z51" s="585"/>
      <c r="AA51" s="585"/>
      <c r="AB51" s="585"/>
      <c r="AC51" s="585"/>
      <c r="AD51" s="585"/>
      <c r="AE51" s="585"/>
      <c r="AF51" s="585"/>
      <c r="AG51" s="585"/>
      <c r="AH51" s="585"/>
      <c r="AI51" s="585"/>
      <c r="AJ51" s="585"/>
      <c r="AK51" s="585"/>
      <c r="AL51" s="585"/>
      <c r="AM51" s="585"/>
      <c r="AN51" s="585"/>
      <c r="AO51" s="585"/>
      <c r="AP51" s="585"/>
      <c r="AQ51" s="585"/>
      <c r="AR51" s="585"/>
      <c r="AS51" s="585"/>
      <c r="AT51" s="585"/>
      <c r="AU51" s="585"/>
      <c r="AV51" s="585"/>
      <c r="AW51" s="585"/>
      <c r="AX51" s="585"/>
      <c r="AY51" s="585"/>
      <c r="AZ51" s="585"/>
      <c r="BA51" s="585"/>
      <c r="BB51" s="585"/>
      <c r="BC51" s="585"/>
      <c r="BD51" s="585"/>
      <c r="BE51" s="585"/>
      <c r="BF51" s="585"/>
      <c r="BG51" s="585"/>
      <c r="BH51" s="585"/>
      <c r="BI51" s="585"/>
      <c r="BJ51" s="586"/>
      <c r="BK51" s="108"/>
      <c r="BT51" s="108">
        <f>16*0.7</f>
        <v>11.2</v>
      </c>
    </row>
    <row r="52" spans="1:172" ht="12" customHeight="1" thickTop="1">
      <c r="A52" s="951"/>
      <c r="B52" s="951"/>
      <c r="C52" s="951"/>
      <c r="F52" s="590" t="s">
        <v>157</v>
      </c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  <c r="AC52" s="591"/>
      <c r="AD52" s="591"/>
      <c r="AE52" s="591"/>
      <c r="AF52" s="591"/>
      <c r="AG52" s="591"/>
      <c r="AH52" s="591"/>
      <c r="AI52" s="591"/>
      <c r="AJ52" s="591"/>
      <c r="AK52" s="591"/>
      <c r="AL52" s="591"/>
      <c r="AM52" s="591"/>
      <c r="AN52" s="591"/>
      <c r="AO52" s="591"/>
      <c r="AP52" s="591"/>
      <c r="AQ52" s="591"/>
      <c r="AR52" s="591"/>
      <c r="AS52" s="591"/>
      <c r="AT52" s="591"/>
      <c r="AU52" s="591"/>
      <c r="AV52" s="591"/>
      <c r="AW52" s="591"/>
      <c r="AX52" s="591"/>
      <c r="AY52" s="591"/>
      <c r="AZ52" s="591"/>
      <c r="BA52" s="591"/>
      <c r="BB52" s="591"/>
      <c r="BC52" s="591"/>
      <c r="BD52" s="591"/>
      <c r="BE52" s="591"/>
      <c r="BF52" s="591"/>
      <c r="BG52" s="591"/>
      <c r="BH52" s="591"/>
      <c r="BI52" s="591"/>
      <c r="BJ52" s="592"/>
      <c r="BK52" s="108"/>
      <c r="BT52" s="108">
        <f>BT51</f>
        <v>11.2</v>
      </c>
    </row>
    <row r="53" spans="1:172" ht="11.25" customHeight="1">
      <c r="A53" s="461" t="s">
        <v>112</v>
      </c>
      <c r="B53" s="889"/>
      <c r="C53" s="889"/>
      <c r="D53" s="889"/>
      <c r="E53" s="890"/>
      <c r="F53" s="596" t="s">
        <v>211</v>
      </c>
      <c r="G53" s="597"/>
      <c r="H53" s="581"/>
      <c r="I53" s="598" t="s">
        <v>34</v>
      </c>
      <c r="J53" s="599"/>
      <c r="K53" s="599"/>
      <c r="L53" s="599"/>
      <c r="M53" s="599"/>
      <c r="N53" s="599"/>
      <c r="O53" s="599"/>
      <c r="P53" s="599"/>
      <c r="Q53" s="599"/>
      <c r="R53" s="599"/>
      <c r="S53" s="599"/>
      <c r="T53" s="599"/>
      <c r="U53" s="599"/>
      <c r="V53" s="599"/>
      <c r="W53" s="599"/>
      <c r="X53" s="599"/>
      <c r="Y53" s="599"/>
      <c r="Z53" s="599"/>
      <c r="AA53" s="599"/>
      <c r="AB53" s="599"/>
      <c r="AC53" s="599"/>
      <c r="AD53" s="599"/>
      <c r="AE53" s="599"/>
      <c r="AF53" s="600"/>
      <c r="AG53" s="601">
        <v>2</v>
      </c>
      <c r="AH53" s="578"/>
      <c r="AI53" s="602"/>
      <c r="AJ53" s="603"/>
      <c r="AK53" s="577"/>
      <c r="AL53" s="604"/>
      <c r="AM53" s="611">
        <v>3</v>
      </c>
      <c r="AN53" s="597"/>
      <c r="AO53" s="575">
        <f>(AM53)*30</f>
        <v>90</v>
      </c>
      <c r="AP53" s="576"/>
      <c r="AQ53" s="577">
        <f>$BC$48*BC53+$BE$48*BE53+$BG$48*BG53+$BI$48*BI53</f>
        <v>38</v>
      </c>
      <c r="AR53" s="578"/>
      <c r="AS53" s="577">
        <v>18</v>
      </c>
      <c r="AT53" s="578"/>
      <c r="AU53" s="577">
        <v>20</v>
      </c>
      <c r="AV53" s="578"/>
      <c r="AW53" s="577"/>
      <c r="AX53" s="578"/>
      <c r="AY53" s="577"/>
      <c r="AZ53" s="578"/>
      <c r="BA53" s="575">
        <f>AO53-AQ53</f>
        <v>52</v>
      </c>
      <c r="BB53" s="677"/>
      <c r="BC53" s="325"/>
      <c r="BD53" s="314"/>
      <c r="BE53" s="929">
        <v>2</v>
      </c>
      <c r="BF53" s="929"/>
      <c r="BG53" s="314"/>
      <c r="BH53" s="314"/>
      <c r="BI53" s="314"/>
      <c r="BJ53" s="947"/>
      <c r="BK53" s="108"/>
      <c r="BP53" s="151">
        <f>AQ53/AO53</f>
        <v>0.42222222222222222</v>
      </c>
      <c r="BR53" s="108">
        <f>AQ53-AS53-AU53-AW53</f>
        <v>0</v>
      </c>
      <c r="BT53" s="108">
        <v>10.5</v>
      </c>
    </row>
    <row r="54" spans="1:172" ht="12" customHeight="1">
      <c r="A54" s="461" t="s">
        <v>112</v>
      </c>
      <c r="B54" s="889"/>
      <c r="C54" s="889"/>
      <c r="D54" s="889"/>
      <c r="E54" s="890"/>
      <c r="F54" s="596" t="s">
        <v>212</v>
      </c>
      <c r="G54" s="597"/>
      <c r="H54" s="581"/>
      <c r="I54" s="598" t="s">
        <v>158</v>
      </c>
      <c r="J54" s="599"/>
      <c r="K54" s="599"/>
      <c r="L54" s="599"/>
      <c r="M54" s="599"/>
      <c r="N54" s="599"/>
      <c r="O54" s="599"/>
      <c r="P54" s="599"/>
      <c r="Q54" s="599"/>
      <c r="R54" s="599"/>
      <c r="S54" s="599"/>
      <c r="T54" s="599"/>
      <c r="U54" s="599"/>
      <c r="V54" s="599"/>
      <c r="W54" s="599"/>
      <c r="X54" s="599"/>
      <c r="Y54" s="599"/>
      <c r="Z54" s="599"/>
      <c r="AA54" s="599"/>
      <c r="AB54" s="599"/>
      <c r="AC54" s="599"/>
      <c r="AD54" s="599"/>
      <c r="AE54" s="599"/>
      <c r="AF54" s="600"/>
      <c r="AG54" s="601">
        <v>1</v>
      </c>
      <c r="AH54" s="578"/>
      <c r="AI54" s="948"/>
      <c r="AJ54" s="578"/>
      <c r="AK54" s="577"/>
      <c r="AL54" s="604"/>
      <c r="AM54" s="611">
        <v>4</v>
      </c>
      <c r="AN54" s="597"/>
      <c r="AO54" s="575">
        <f>(AM54)*30</f>
        <v>120</v>
      </c>
      <c r="AP54" s="576"/>
      <c r="AQ54" s="577">
        <f>$BC$48*BC54+$BE$48*BE54+$BG$48*BG54+$BI$48*BI54</f>
        <v>45</v>
      </c>
      <c r="AR54" s="578"/>
      <c r="AS54" s="577">
        <v>18</v>
      </c>
      <c r="AT54" s="578"/>
      <c r="AU54" s="577">
        <v>27</v>
      </c>
      <c r="AV54" s="578"/>
      <c r="AW54" s="577"/>
      <c r="AX54" s="578"/>
      <c r="AY54" s="577"/>
      <c r="AZ54" s="578"/>
      <c r="BA54" s="575">
        <f>AO54-AQ54</f>
        <v>75</v>
      </c>
      <c r="BB54" s="677"/>
      <c r="BC54" s="949">
        <v>3</v>
      </c>
      <c r="BD54" s="929"/>
      <c r="BE54" s="314"/>
      <c r="BF54" s="314"/>
      <c r="BG54" s="314"/>
      <c r="BH54" s="314"/>
      <c r="BI54" s="314"/>
      <c r="BJ54" s="947"/>
      <c r="BK54" s="108"/>
      <c r="BP54" s="151">
        <f>AQ54/AO54</f>
        <v>0.375</v>
      </c>
      <c r="BR54" s="108">
        <f>AQ54-AS54-AU54-AW54</f>
        <v>0</v>
      </c>
      <c r="BT54" s="108">
        <v>24.5</v>
      </c>
    </row>
    <row r="55" spans="1:172" ht="12" customHeight="1">
      <c r="A55" s="461" t="s">
        <v>112</v>
      </c>
      <c r="B55" s="889"/>
      <c r="C55" s="889"/>
      <c r="D55" s="889"/>
      <c r="E55" s="890"/>
      <c r="F55" s="596" t="s">
        <v>213</v>
      </c>
      <c r="G55" s="597"/>
      <c r="H55" s="581"/>
      <c r="I55" s="605" t="s">
        <v>94</v>
      </c>
      <c r="J55" s="606"/>
      <c r="K55" s="606"/>
      <c r="L55" s="606"/>
      <c r="M55" s="606"/>
      <c r="N55" s="606"/>
      <c r="O55" s="606"/>
      <c r="P55" s="606"/>
      <c r="Q55" s="606"/>
      <c r="R55" s="606"/>
      <c r="S55" s="606"/>
      <c r="T55" s="606"/>
      <c r="U55" s="606"/>
      <c r="V55" s="606"/>
      <c r="W55" s="606"/>
      <c r="X55" s="606"/>
      <c r="Y55" s="606"/>
      <c r="Z55" s="606"/>
      <c r="AA55" s="606"/>
      <c r="AB55" s="606"/>
      <c r="AC55" s="606"/>
      <c r="AD55" s="606"/>
      <c r="AE55" s="606"/>
      <c r="AF55" s="607"/>
      <c r="AG55" s="608"/>
      <c r="AH55" s="609"/>
      <c r="AI55" s="608">
        <v>1</v>
      </c>
      <c r="AJ55" s="609"/>
      <c r="AK55" s="577"/>
      <c r="AL55" s="604"/>
      <c r="AM55" s="611">
        <v>5</v>
      </c>
      <c r="AN55" s="597"/>
      <c r="AO55" s="575">
        <f>(AM55)*30</f>
        <v>150</v>
      </c>
      <c r="AP55" s="576"/>
      <c r="AQ55" s="577">
        <f>$BC$48*BC55+$BE$48*BE55+$BG$48*BG55+$BI$48*BI55</f>
        <v>60</v>
      </c>
      <c r="AR55" s="578"/>
      <c r="AS55" s="596"/>
      <c r="AT55" s="581"/>
      <c r="AU55" s="323">
        <v>60</v>
      </c>
      <c r="AV55" s="581"/>
      <c r="AW55" s="596"/>
      <c r="AX55" s="581"/>
      <c r="AY55" s="577"/>
      <c r="AZ55" s="578"/>
      <c r="BA55" s="575">
        <f>AO55-AQ55</f>
        <v>90</v>
      </c>
      <c r="BB55" s="677"/>
      <c r="BC55" s="1043">
        <v>4</v>
      </c>
      <c r="BD55" s="400"/>
      <c r="BE55" s="314"/>
      <c r="BF55" s="314"/>
      <c r="BG55" s="314"/>
      <c r="BH55" s="314"/>
      <c r="BI55" s="314"/>
      <c r="BJ55" s="947"/>
      <c r="BK55" s="108"/>
      <c r="BP55" s="151">
        <f>AQ55/AO55</f>
        <v>0.4</v>
      </c>
      <c r="BR55" s="108">
        <f>AQ55-AS55-AU55-AW55</f>
        <v>0</v>
      </c>
      <c r="BT55" s="108">
        <f>SUM(BT51:BT54)</f>
        <v>57.4</v>
      </c>
    </row>
    <row r="56" spans="1:172" s="112" customFormat="1" ht="12" customHeight="1" thickBot="1">
      <c r="A56" s="461" t="s">
        <v>112</v>
      </c>
      <c r="B56" s="889"/>
      <c r="C56" s="889"/>
      <c r="D56" s="217"/>
      <c r="E56" s="231"/>
      <c r="F56" s="596" t="s">
        <v>214</v>
      </c>
      <c r="G56" s="597"/>
      <c r="H56" s="581"/>
      <c r="I56" s="605" t="s">
        <v>27</v>
      </c>
      <c r="J56" s="606"/>
      <c r="K56" s="606"/>
      <c r="L56" s="606"/>
      <c r="M56" s="606"/>
      <c r="N56" s="606"/>
      <c r="O56" s="606"/>
      <c r="P56" s="606"/>
      <c r="Q56" s="606"/>
      <c r="R56" s="606"/>
      <c r="S56" s="606"/>
      <c r="T56" s="606"/>
      <c r="U56" s="606"/>
      <c r="V56" s="606"/>
      <c r="W56" s="606"/>
      <c r="X56" s="606"/>
      <c r="Y56" s="606"/>
      <c r="Z56" s="606"/>
      <c r="AA56" s="606"/>
      <c r="AB56" s="606"/>
      <c r="AC56" s="606"/>
      <c r="AD56" s="606"/>
      <c r="AE56" s="606"/>
      <c r="AF56" s="612"/>
      <c r="AG56" s="601">
        <v>4</v>
      </c>
      <c r="AH56" s="578"/>
      <c r="AI56" s="948"/>
      <c r="AJ56" s="578"/>
      <c r="AK56" s="577"/>
      <c r="AL56" s="604"/>
      <c r="AM56" s="611">
        <v>4</v>
      </c>
      <c r="AN56" s="597"/>
      <c r="AO56" s="575">
        <f>(AM56)*30</f>
        <v>120</v>
      </c>
      <c r="AP56" s="576"/>
      <c r="AQ56" s="577">
        <f>$BC$48*BC56+$BE$48*BE56+$BG$48*BG56+$BI$48*BI56</f>
        <v>51</v>
      </c>
      <c r="AR56" s="578"/>
      <c r="AS56" s="323">
        <v>28</v>
      </c>
      <c r="AT56" s="581"/>
      <c r="AU56" s="323">
        <v>23</v>
      </c>
      <c r="AV56" s="581"/>
      <c r="AW56" s="596"/>
      <c r="AX56" s="581"/>
      <c r="AY56" s="577"/>
      <c r="AZ56" s="578"/>
      <c r="BA56" s="575">
        <f>AO56-AQ56</f>
        <v>69</v>
      </c>
      <c r="BB56" s="677"/>
      <c r="BC56" s="325"/>
      <c r="BD56" s="314"/>
      <c r="BE56" s="314"/>
      <c r="BF56" s="314"/>
      <c r="BG56" s="314"/>
      <c r="BH56" s="314"/>
      <c r="BI56" s="929">
        <v>3</v>
      </c>
      <c r="BJ56" s="929"/>
      <c r="BP56" s="151">
        <f>AQ56/AO56</f>
        <v>0.42499999999999999</v>
      </c>
      <c r="BR56" s="108">
        <f>AQ56-AS56-AU56-AW56</f>
        <v>0</v>
      </c>
    </row>
    <row r="57" spans="1:172" ht="16.899999999999999" customHeight="1" thickBot="1">
      <c r="A57" s="76"/>
      <c r="B57" s="76"/>
      <c r="C57" s="76"/>
      <c r="D57" s="76"/>
      <c r="E57" s="76"/>
      <c r="F57" s="615" t="s">
        <v>13</v>
      </c>
      <c r="G57" s="613"/>
      <c r="H57" s="613"/>
      <c r="I57" s="613"/>
      <c r="J57" s="613"/>
      <c r="K57" s="613"/>
      <c r="L57" s="613"/>
      <c r="M57" s="613"/>
      <c r="N57" s="613"/>
      <c r="O57" s="613"/>
      <c r="P57" s="613"/>
      <c r="Q57" s="613"/>
      <c r="R57" s="613"/>
      <c r="S57" s="613"/>
      <c r="T57" s="613"/>
      <c r="U57" s="613"/>
      <c r="V57" s="613"/>
      <c r="W57" s="613"/>
      <c r="X57" s="613"/>
      <c r="Y57" s="613"/>
      <c r="Z57" s="613"/>
      <c r="AA57" s="613"/>
      <c r="AB57" s="613"/>
      <c r="AC57" s="613"/>
      <c r="AD57" s="613"/>
      <c r="AE57" s="613"/>
      <c r="AF57" s="614"/>
      <c r="AG57" s="946">
        <f>COUNT(AG53:AH56)</f>
        <v>3</v>
      </c>
      <c r="AH57" s="946"/>
      <c r="AI57" s="946"/>
      <c r="AJ57" s="946"/>
      <c r="AK57" s="946"/>
      <c r="AL57" s="946"/>
      <c r="AM57" s="942">
        <f>SUM(AM53:AN56)</f>
        <v>16</v>
      </c>
      <c r="AN57" s="943"/>
      <c r="AO57" s="1058">
        <f>SUM(AO53:AP56)</f>
        <v>480</v>
      </c>
      <c r="AP57" s="945"/>
      <c r="AQ57" s="942">
        <f>SUM(AQ53:AR56)</f>
        <v>194</v>
      </c>
      <c r="AR57" s="1063"/>
      <c r="AS57" s="944">
        <f>SUM(AS53:AT56)</f>
        <v>64</v>
      </c>
      <c r="AT57" s="945"/>
      <c r="AU57" s="1058">
        <f>SUM(AU53:AV56)</f>
        <v>130</v>
      </c>
      <c r="AV57" s="945"/>
      <c r="AW57" s="1059">
        <f>SUM(AW53:AX56)</f>
        <v>0</v>
      </c>
      <c r="AX57" s="1060"/>
      <c r="AY57" s="1059">
        <f>SUM(AY53:AZ56)</f>
        <v>0</v>
      </c>
      <c r="AZ57" s="1060"/>
      <c r="BA57" s="1057">
        <f>SUM(BA53:BB56)</f>
        <v>286</v>
      </c>
      <c r="BB57" s="1058"/>
      <c r="BC57" s="1056">
        <f>SUM(BC53:BD56)</f>
        <v>7</v>
      </c>
      <c r="BD57" s="934"/>
      <c r="BE57" s="933">
        <f>SUM(BE53:BF56)</f>
        <v>2</v>
      </c>
      <c r="BF57" s="934"/>
      <c r="BG57" s="933">
        <f>SUM(BG53:BH56)</f>
        <v>0</v>
      </c>
      <c r="BH57" s="934"/>
      <c r="BI57" s="933">
        <f>SUM(BI53:BJ56)</f>
        <v>3</v>
      </c>
      <c r="BJ57" s="1061"/>
      <c r="BK57" s="108"/>
    </row>
    <row r="58" spans="1:172" ht="12" customHeight="1" thickTop="1">
      <c r="A58" s="940" t="s">
        <v>115</v>
      </c>
      <c r="B58" s="940"/>
      <c r="C58" s="940"/>
      <c r="D58" s="940"/>
      <c r="E58" s="940"/>
      <c r="F58" s="940"/>
      <c r="G58" s="940"/>
      <c r="H58" s="940"/>
      <c r="I58" s="940"/>
      <c r="J58" s="940"/>
      <c r="K58" s="940"/>
      <c r="L58" s="940"/>
      <c r="M58" s="940"/>
      <c r="N58" s="940"/>
      <c r="O58" s="940"/>
      <c r="P58" s="940"/>
      <c r="Q58" s="940"/>
      <c r="R58" s="940"/>
      <c r="S58" s="940"/>
      <c r="T58" s="940"/>
      <c r="U58" s="940"/>
      <c r="V58" s="940"/>
      <c r="W58" s="940"/>
      <c r="X58" s="940"/>
      <c r="Y58" s="940"/>
      <c r="Z58" s="940"/>
      <c r="AA58" s="940"/>
      <c r="AB58" s="940"/>
      <c r="AC58" s="940"/>
      <c r="AD58" s="940"/>
      <c r="AE58" s="940"/>
      <c r="AF58" s="940"/>
      <c r="AG58" s="940"/>
      <c r="AH58" s="940"/>
      <c r="AI58" s="940"/>
      <c r="AJ58" s="940"/>
      <c r="AK58" s="940"/>
      <c r="AL58" s="940"/>
      <c r="AM58" s="940"/>
      <c r="AN58" s="940"/>
      <c r="AO58" s="940"/>
      <c r="AP58" s="940"/>
      <c r="AQ58" s="940"/>
      <c r="AR58" s="940"/>
      <c r="AS58" s="940"/>
      <c r="AT58" s="940"/>
      <c r="AU58" s="940"/>
      <c r="AV58" s="940"/>
      <c r="AW58" s="940"/>
      <c r="AX58" s="940"/>
      <c r="AY58" s="940"/>
      <c r="AZ58" s="940"/>
      <c r="BA58" s="940"/>
      <c r="BB58" s="940"/>
      <c r="BC58" s="940"/>
      <c r="BD58" s="940"/>
      <c r="BE58" s="940"/>
      <c r="BF58" s="940"/>
      <c r="BG58" s="940"/>
      <c r="BH58" s="940"/>
      <c r="BI58" s="940"/>
      <c r="BJ58" s="941"/>
      <c r="BK58" s="108"/>
    </row>
    <row r="59" spans="1:172" ht="24.75" customHeight="1">
      <c r="A59" s="801" t="s">
        <v>116</v>
      </c>
      <c r="B59" s="802"/>
      <c r="C59" s="802"/>
      <c r="D59" s="802"/>
      <c r="E59" s="803"/>
      <c r="F59" s="596" t="s">
        <v>215</v>
      </c>
      <c r="G59" s="597"/>
      <c r="H59" s="581"/>
      <c r="I59" s="708" t="s">
        <v>159</v>
      </c>
      <c r="J59" s="599"/>
      <c r="K59" s="599"/>
      <c r="L59" s="599"/>
      <c r="M59" s="599"/>
      <c r="N59" s="599"/>
      <c r="O59" s="599"/>
      <c r="P59" s="599"/>
      <c r="Q59" s="599"/>
      <c r="R59" s="599"/>
      <c r="S59" s="599"/>
      <c r="T59" s="599"/>
      <c r="U59" s="599"/>
      <c r="V59" s="599"/>
      <c r="W59" s="599"/>
      <c r="X59" s="599"/>
      <c r="Y59" s="599"/>
      <c r="Z59" s="599"/>
      <c r="AA59" s="599"/>
      <c r="AB59" s="599"/>
      <c r="AC59" s="599"/>
      <c r="AD59" s="599"/>
      <c r="AE59" s="599"/>
      <c r="AF59" s="600"/>
      <c r="AG59" s="601"/>
      <c r="AH59" s="578"/>
      <c r="AI59" s="577">
        <v>1</v>
      </c>
      <c r="AJ59" s="578"/>
      <c r="AK59" s="323"/>
      <c r="AL59" s="324"/>
      <c r="AM59" s="577">
        <v>4</v>
      </c>
      <c r="AN59" s="578"/>
      <c r="AO59" s="575">
        <f>(AM59)*30</f>
        <v>120</v>
      </c>
      <c r="AP59" s="576"/>
      <c r="AQ59" s="323">
        <f>$BC$48*BC59+$BE$48*BE59+$BG$48*BG59+$BI$48*BI59</f>
        <v>45</v>
      </c>
      <c r="AR59" s="581"/>
      <c r="AS59" s="323">
        <v>10</v>
      </c>
      <c r="AT59" s="581"/>
      <c r="AU59" s="323">
        <v>35</v>
      </c>
      <c r="AV59" s="581"/>
      <c r="AW59" s="323"/>
      <c r="AX59" s="581"/>
      <c r="AY59" s="323"/>
      <c r="AZ59" s="581"/>
      <c r="BA59" s="575">
        <f>AO59-AQ59</f>
        <v>75</v>
      </c>
      <c r="BB59" s="677"/>
      <c r="BC59" s="1043">
        <v>3</v>
      </c>
      <c r="BD59" s="401"/>
      <c r="BE59" s="305"/>
      <c r="BF59" s="305"/>
      <c r="BG59" s="305"/>
      <c r="BH59" s="305"/>
      <c r="BI59" s="305"/>
      <c r="BJ59" s="306"/>
      <c r="BK59" s="108"/>
      <c r="BP59" s="151">
        <f>AQ59/AO59</f>
        <v>0.375</v>
      </c>
      <c r="BR59" s="108">
        <f>AQ59-AS59-AU59-AW59</f>
        <v>0</v>
      </c>
    </row>
    <row r="60" spans="1:172" ht="13.5" customHeight="1">
      <c r="A60" s="801" t="s">
        <v>116</v>
      </c>
      <c r="B60" s="802"/>
      <c r="C60" s="802"/>
      <c r="D60" s="802"/>
      <c r="E60" s="803"/>
      <c r="F60" s="596" t="s">
        <v>216</v>
      </c>
      <c r="G60" s="597"/>
      <c r="H60" s="581"/>
      <c r="I60" s="598" t="s">
        <v>160</v>
      </c>
      <c r="J60" s="599"/>
      <c r="K60" s="599"/>
      <c r="L60" s="599"/>
      <c r="M60" s="599"/>
      <c r="N60" s="599"/>
      <c r="O60" s="599"/>
      <c r="P60" s="599"/>
      <c r="Q60" s="599"/>
      <c r="R60" s="599"/>
      <c r="S60" s="599"/>
      <c r="T60" s="599"/>
      <c r="U60" s="599"/>
      <c r="V60" s="599"/>
      <c r="W60" s="599"/>
      <c r="X60" s="599"/>
      <c r="Y60" s="599"/>
      <c r="Z60" s="599"/>
      <c r="AA60" s="599"/>
      <c r="AB60" s="599"/>
      <c r="AC60" s="599"/>
      <c r="AD60" s="599"/>
      <c r="AE60" s="599"/>
      <c r="AF60" s="600"/>
      <c r="AG60" s="601"/>
      <c r="AH60" s="578"/>
      <c r="AI60" s="644">
        <v>1</v>
      </c>
      <c r="AJ60" s="645"/>
      <c r="AK60" s="323"/>
      <c r="AL60" s="324"/>
      <c r="AM60" s="580">
        <v>3</v>
      </c>
      <c r="AN60" s="581"/>
      <c r="AO60" s="575">
        <f>(AM60)*30</f>
        <v>90</v>
      </c>
      <c r="AP60" s="576"/>
      <c r="AQ60" s="323">
        <f>$BC$48*BC60+$BE$48*BE60+$BG$48*BG60+$BI$48*BI60</f>
        <v>30</v>
      </c>
      <c r="AR60" s="581"/>
      <c r="AS60" s="323">
        <v>16</v>
      </c>
      <c r="AT60" s="610"/>
      <c r="AU60" s="323">
        <v>14</v>
      </c>
      <c r="AV60" s="610"/>
      <c r="AW60" s="596"/>
      <c r="AX60" s="581"/>
      <c r="AY60" s="323"/>
      <c r="AZ60" s="610"/>
      <c r="BA60" s="575">
        <f>AO60-AQ60</f>
        <v>60</v>
      </c>
      <c r="BB60" s="677"/>
      <c r="BC60" s="1043">
        <v>2</v>
      </c>
      <c r="BD60" s="401"/>
      <c r="BE60" s="305"/>
      <c r="BF60" s="305"/>
      <c r="BG60" s="305"/>
      <c r="BH60" s="305"/>
      <c r="BI60" s="305"/>
      <c r="BJ60" s="306"/>
      <c r="BK60" s="108"/>
      <c r="BP60" s="151">
        <f>AQ60/AO60</f>
        <v>0.33333333333333331</v>
      </c>
      <c r="BR60" s="108">
        <f>AQ60-AS60-AU60-AW60</f>
        <v>0</v>
      </c>
    </row>
    <row r="61" spans="1:172" ht="12" customHeight="1">
      <c r="A61" s="801" t="s">
        <v>116</v>
      </c>
      <c r="B61" s="802"/>
      <c r="C61" s="802"/>
      <c r="D61" s="802"/>
      <c r="E61" s="803"/>
      <c r="F61" s="596" t="s">
        <v>217</v>
      </c>
      <c r="G61" s="597"/>
      <c r="H61" s="581"/>
      <c r="I61" s="598" t="s">
        <v>161</v>
      </c>
      <c r="J61" s="599"/>
      <c r="K61" s="599"/>
      <c r="L61" s="599"/>
      <c r="M61" s="599"/>
      <c r="N61" s="599"/>
      <c r="O61" s="599"/>
      <c r="P61" s="599"/>
      <c r="Q61" s="599"/>
      <c r="R61" s="599"/>
      <c r="S61" s="599"/>
      <c r="T61" s="599"/>
      <c r="U61" s="599"/>
      <c r="V61" s="599"/>
      <c r="W61" s="599"/>
      <c r="X61" s="599"/>
      <c r="Y61" s="599"/>
      <c r="Z61" s="599"/>
      <c r="AA61" s="599"/>
      <c r="AB61" s="599"/>
      <c r="AC61" s="599"/>
      <c r="AD61" s="599"/>
      <c r="AE61" s="599"/>
      <c r="AF61" s="600"/>
      <c r="AG61" s="601">
        <v>3</v>
      </c>
      <c r="AH61" s="578"/>
      <c r="AI61" s="577"/>
      <c r="AJ61" s="578"/>
      <c r="AK61" s="323"/>
      <c r="AL61" s="324"/>
      <c r="AM61" s="611">
        <v>4</v>
      </c>
      <c r="AN61" s="597"/>
      <c r="AO61" s="575">
        <f>(AM61)*30</f>
        <v>120</v>
      </c>
      <c r="AP61" s="576"/>
      <c r="AQ61" s="323">
        <f>$BC$48*BC61+$BE$48*BE61+$BG$48*BG61+$BI$48*BI61</f>
        <v>45</v>
      </c>
      <c r="AR61" s="581"/>
      <c r="AS61" s="655">
        <v>18</v>
      </c>
      <c r="AT61" s="656"/>
      <c r="AU61" s="655">
        <v>27</v>
      </c>
      <c r="AV61" s="656"/>
      <c r="AW61" s="655"/>
      <c r="AX61" s="656"/>
      <c r="AY61" s="577"/>
      <c r="AZ61" s="578"/>
      <c r="BA61" s="575">
        <f>AO61-AQ61</f>
        <v>75</v>
      </c>
      <c r="BB61" s="677"/>
      <c r="BC61" s="313"/>
      <c r="BD61" s="305"/>
      <c r="BE61" s="305"/>
      <c r="BF61" s="305"/>
      <c r="BG61" s="929">
        <v>3</v>
      </c>
      <c r="BH61" s="930"/>
      <c r="BI61" s="305"/>
      <c r="BJ61" s="306"/>
      <c r="BK61" s="108"/>
      <c r="BN61" s="106"/>
      <c r="BO61" s="106"/>
      <c r="BP61" s="151">
        <f>AQ61/AO61</f>
        <v>0.375</v>
      </c>
      <c r="BQ61" s="106"/>
      <c r="BR61" s="108">
        <f>AQ61-AS61-AU61-AW61</f>
        <v>0</v>
      </c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06"/>
      <c r="CW61" s="106"/>
      <c r="CX61" s="106"/>
      <c r="CY61" s="106"/>
      <c r="CZ61" s="106"/>
      <c r="DA61" s="106"/>
      <c r="DB61" s="106"/>
      <c r="DC61" s="106"/>
      <c r="DD61" s="106"/>
      <c r="DE61" s="106"/>
      <c r="DF61" s="106"/>
      <c r="DG61" s="106"/>
      <c r="DH61" s="106"/>
      <c r="DI61" s="106"/>
      <c r="DJ61" s="106"/>
      <c r="DK61" s="106"/>
      <c r="DL61" s="106"/>
      <c r="DM61" s="106"/>
      <c r="DN61" s="106"/>
      <c r="DO61" s="106"/>
      <c r="DP61" s="106"/>
      <c r="DQ61" s="106"/>
      <c r="DR61" s="106"/>
      <c r="DS61" s="106"/>
      <c r="DT61" s="106"/>
      <c r="DU61" s="106"/>
      <c r="DV61" s="106"/>
      <c r="DW61" s="106"/>
      <c r="DX61" s="106"/>
      <c r="DY61" s="106"/>
      <c r="DZ61" s="106"/>
      <c r="EA61" s="106"/>
      <c r="EB61" s="106"/>
      <c r="EC61" s="106"/>
      <c r="ED61" s="106"/>
      <c r="EE61" s="106"/>
      <c r="EF61" s="106"/>
      <c r="EG61" s="106"/>
      <c r="EH61" s="106"/>
      <c r="EI61" s="106"/>
      <c r="EJ61" s="106"/>
      <c r="EK61" s="106"/>
      <c r="EL61" s="106"/>
      <c r="EM61" s="106"/>
      <c r="EN61" s="106"/>
      <c r="EO61" s="106"/>
      <c r="EP61" s="106"/>
      <c r="EQ61" s="106"/>
      <c r="ER61" s="106"/>
      <c r="ES61" s="106"/>
      <c r="ET61" s="106"/>
      <c r="EU61" s="106"/>
      <c r="EV61" s="106"/>
      <c r="EW61" s="106"/>
      <c r="EX61" s="106"/>
      <c r="EY61" s="106"/>
      <c r="EZ61" s="106"/>
      <c r="FA61" s="106"/>
      <c r="FB61" s="106"/>
      <c r="FC61" s="106"/>
      <c r="FD61" s="106"/>
      <c r="FE61" s="106"/>
      <c r="FF61" s="106"/>
      <c r="FG61" s="106"/>
      <c r="FH61" s="106"/>
      <c r="FI61" s="106"/>
      <c r="FJ61" s="106"/>
      <c r="FK61" s="106"/>
      <c r="FL61" s="106"/>
      <c r="FM61" s="106"/>
      <c r="FN61" s="106"/>
      <c r="FO61" s="106"/>
      <c r="FP61" s="106"/>
    </row>
    <row r="62" spans="1:172" ht="11.25" customHeight="1" thickBot="1">
      <c r="A62" s="801" t="s">
        <v>116</v>
      </c>
      <c r="B62" s="802"/>
      <c r="C62" s="802"/>
      <c r="D62" s="802"/>
      <c r="E62" s="803"/>
      <c r="F62" s="596" t="s">
        <v>218</v>
      </c>
      <c r="G62" s="597"/>
      <c r="H62" s="581"/>
      <c r="I62" s="598" t="s">
        <v>96</v>
      </c>
      <c r="J62" s="599"/>
      <c r="K62" s="599"/>
      <c r="L62" s="599"/>
      <c r="M62" s="599"/>
      <c r="N62" s="599"/>
      <c r="O62" s="599"/>
      <c r="P62" s="599"/>
      <c r="Q62" s="599"/>
      <c r="R62" s="599"/>
      <c r="S62" s="599"/>
      <c r="T62" s="599"/>
      <c r="U62" s="599"/>
      <c r="V62" s="599"/>
      <c r="W62" s="599"/>
      <c r="X62" s="599"/>
      <c r="Y62" s="599"/>
      <c r="Z62" s="599"/>
      <c r="AA62" s="599"/>
      <c r="AB62" s="599"/>
      <c r="AC62" s="599"/>
      <c r="AD62" s="599"/>
      <c r="AE62" s="599"/>
      <c r="AF62" s="600"/>
      <c r="AG62" s="371"/>
      <c r="AH62" s="372"/>
      <c r="AI62" s="577">
        <v>2</v>
      </c>
      <c r="AJ62" s="578"/>
      <c r="AK62" s="323"/>
      <c r="AL62" s="324"/>
      <c r="AM62" s="577">
        <v>3</v>
      </c>
      <c r="AN62" s="578"/>
      <c r="AO62" s="575">
        <f>(AM62)*30</f>
        <v>90</v>
      </c>
      <c r="AP62" s="576"/>
      <c r="AQ62" s="323">
        <f>$BC$48*BC62+$BE$48*BE62+$BG$48*BG62+$BI$48*BI62</f>
        <v>38</v>
      </c>
      <c r="AR62" s="581"/>
      <c r="AS62" s="323">
        <v>18</v>
      </c>
      <c r="AT62" s="581"/>
      <c r="AU62" s="323">
        <v>20</v>
      </c>
      <c r="AV62" s="581"/>
      <c r="AW62" s="596"/>
      <c r="AX62" s="581"/>
      <c r="AY62" s="323"/>
      <c r="AZ62" s="581"/>
      <c r="BA62" s="575">
        <f>AO62-AQ62</f>
        <v>52</v>
      </c>
      <c r="BB62" s="677"/>
      <c r="BC62" s="313"/>
      <c r="BD62" s="305"/>
      <c r="BE62" s="400">
        <v>2</v>
      </c>
      <c r="BF62" s="401"/>
      <c r="BG62" s="305"/>
      <c r="BH62" s="305"/>
      <c r="BI62" s="305"/>
      <c r="BJ62" s="306"/>
      <c r="BK62" s="108"/>
      <c r="BN62" s="106"/>
      <c r="BO62" s="106"/>
      <c r="BP62" s="151">
        <f>AQ62/AO62</f>
        <v>0.42222222222222222</v>
      </c>
      <c r="BQ62" s="106"/>
      <c r="BR62" s="108">
        <f>AQ62-AS62-AU62-AW62</f>
        <v>0</v>
      </c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06"/>
      <c r="EF62" s="106"/>
      <c r="EG62" s="106"/>
      <c r="EH62" s="106"/>
      <c r="EI62" s="106"/>
      <c r="EJ62" s="106"/>
      <c r="EK62" s="106"/>
      <c r="EL62" s="106"/>
      <c r="EM62" s="106"/>
      <c r="EN62" s="106"/>
      <c r="EO62" s="106"/>
      <c r="EP62" s="106"/>
      <c r="EQ62" s="106"/>
      <c r="ER62" s="106"/>
      <c r="ES62" s="106"/>
      <c r="ET62" s="106"/>
      <c r="EU62" s="106"/>
      <c r="EV62" s="106"/>
      <c r="EW62" s="106"/>
      <c r="EX62" s="106"/>
      <c r="EY62" s="106"/>
      <c r="EZ62" s="106"/>
      <c r="FA62" s="106"/>
      <c r="FB62" s="106"/>
      <c r="FC62" s="106"/>
      <c r="FD62" s="106"/>
      <c r="FE62" s="106"/>
      <c r="FF62" s="106"/>
      <c r="FG62" s="106"/>
      <c r="FH62" s="106"/>
      <c r="FI62" s="106"/>
      <c r="FJ62" s="106"/>
      <c r="FK62" s="106"/>
      <c r="FL62" s="106"/>
      <c r="FM62" s="106"/>
      <c r="FN62" s="106"/>
      <c r="FO62" s="106"/>
      <c r="FP62" s="106"/>
    </row>
    <row r="63" spans="1:172" s="113" customFormat="1" ht="12" customHeight="1" thickBot="1">
      <c r="A63" s="939"/>
      <c r="B63" s="939"/>
      <c r="C63" s="939"/>
      <c r="D63" s="232"/>
      <c r="E63" s="232"/>
      <c r="F63" s="615" t="s">
        <v>13</v>
      </c>
      <c r="G63" s="613"/>
      <c r="H63" s="613"/>
      <c r="I63" s="613"/>
      <c r="J63" s="613"/>
      <c r="K63" s="613"/>
      <c r="L63" s="613"/>
      <c r="M63" s="613"/>
      <c r="N63" s="613"/>
      <c r="O63" s="613"/>
      <c r="P63" s="613"/>
      <c r="Q63" s="613"/>
      <c r="R63" s="613"/>
      <c r="S63" s="613"/>
      <c r="T63" s="613"/>
      <c r="U63" s="613"/>
      <c r="V63" s="613"/>
      <c r="W63" s="613"/>
      <c r="X63" s="613"/>
      <c r="Y63" s="613"/>
      <c r="Z63" s="613"/>
      <c r="AA63" s="613"/>
      <c r="AB63" s="613"/>
      <c r="AC63" s="613"/>
      <c r="AD63" s="613"/>
      <c r="AE63" s="613"/>
      <c r="AF63" s="614"/>
      <c r="AG63" s="935">
        <f>COUNT(AG59:AH62)</f>
        <v>1</v>
      </c>
      <c r="AH63" s="936"/>
      <c r="AI63" s="1055"/>
      <c r="AJ63" s="936"/>
      <c r="AK63" s="1055"/>
      <c r="AL63" s="1094"/>
      <c r="AM63" s="1037">
        <f>SUM(AM59:AN62)</f>
        <v>14</v>
      </c>
      <c r="AN63" s="932"/>
      <c r="AO63" s="931">
        <f>SUM(AO59:AP62)</f>
        <v>420</v>
      </c>
      <c r="AP63" s="932"/>
      <c r="AQ63" s="931">
        <f>SUM(AQ59:AR62)</f>
        <v>158</v>
      </c>
      <c r="AR63" s="932"/>
      <c r="AS63" s="931">
        <f>SUM(AS59:AT62)</f>
        <v>62</v>
      </c>
      <c r="AT63" s="932"/>
      <c r="AU63" s="931">
        <f>SUM(AU59:AV62)</f>
        <v>96</v>
      </c>
      <c r="AV63" s="932"/>
      <c r="AW63" s="931">
        <f>SUM(AW59:AX62)</f>
        <v>0</v>
      </c>
      <c r="AX63" s="932"/>
      <c r="AY63" s="931">
        <f>SUM(AY59:AZ62)</f>
        <v>0</v>
      </c>
      <c r="AZ63" s="932"/>
      <c r="BA63" s="931">
        <f>SUM(BA59:BB62)</f>
        <v>262</v>
      </c>
      <c r="BB63" s="1092"/>
      <c r="BC63" s="1056">
        <f>SUM(BC59:BD62)</f>
        <v>5</v>
      </c>
      <c r="BD63" s="934"/>
      <c r="BE63" s="933">
        <f>SUM(BE59:BF62)</f>
        <v>2</v>
      </c>
      <c r="BF63" s="934"/>
      <c r="BG63" s="934">
        <f>SUM(BG59:BH62)</f>
        <v>3</v>
      </c>
      <c r="BH63" s="934"/>
      <c r="BI63" s="933">
        <f>SUM(BI59:BJ62)</f>
        <v>0</v>
      </c>
      <c r="BJ63" s="1061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106"/>
      <c r="CW63" s="106"/>
      <c r="CX63" s="106"/>
      <c r="CY63" s="106"/>
      <c r="CZ63" s="106"/>
      <c r="DA63" s="106"/>
      <c r="DB63" s="106"/>
      <c r="DC63" s="106"/>
      <c r="DD63" s="106"/>
      <c r="DE63" s="106"/>
      <c r="DF63" s="106"/>
      <c r="DG63" s="106"/>
      <c r="DH63" s="106"/>
      <c r="DI63" s="106"/>
      <c r="DJ63" s="106"/>
      <c r="DK63" s="106"/>
      <c r="DL63" s="106"/>
      <c r="DM63" s="106"/>
      <c r="DN63" s="106"/>
      <c r="DO63" s="106"/>
      <c r="DP63" s="106"/>
      <c r="DQ63" s="106"/>
      <c r="DR63" s="106"/>
      <c r="DS63" s="106"/>
      <c r="DT63" s="106"/>
      <c r="DU63" s="106"/>
      <c r="DV63" s="106"/>
      <c r="DW63" s="106"/>
      <c r="DX63" s="106"/>
      <c r="DY63" s="106"/>
      <c r="DZ63" s="106"/>
      <c r="EA63" s="106"/>
      <c r="EB63" s="106"/>
      <c r="EC63" s="106"/>
      <c r="ED63" s="106"/>
      <c r="EE63" s="106"/>
      <c r="EF63" s="106"/>
      <c r="EG63" s="106"/>
      <c r="EH63" s="106"/>
      <c r="EI63" s="106"/>
      <c r="EJ63" s="106"/>
      <c r="EK63" s="106"/>
      <c r="EL63" s="106"/>
      <c r="EM63" s="106"/>
      <c r="EN63" s="106"/>
      <c r="EO63" s="106"/>
      <c r="EP63" s="106"/>
      <c r="EQ63" s="106"/>
      <c r="ER63" s="106"/>
      <c r="ES63" s="106"/>
      <c r="ET63" s="106"/>
      <c r="EU63" s="106"/>
      <c r="EV63" s="106"/>
      <c r="EW63" s="106"/>
      <c r="EX63" s="106"/>
      <c r="EY63" s="106"/>
      <c r="EZ63" s="106"/>
      <c r="FA63" s="106"/>
      <c r="FB63" s="106"/>
      <c r="FC63" s="106"/>
      <c r="FD63" s="106"/>
      <c r="FE63" s="106"/>
      <c r="FF63" s="106"/>
      <c r="FG63" s="106"/>
      <c r="FH63" s="106"/>
      <c r="FI63" s="106"/>
      <c r="FJ63" s="106"/>
      <c r="FK63" s="106"/>
      <c r="FL63" s="106"/>
      <c r="FM63" s="106"/>
      <c r="FN63" s="106"/>
      <c r="FO63" s="106"/>
      <c r="FP63" s="106"/>
    </row>
    <row r="64" spans="1:172" ht="12" customHeight="1" thickTop="1">
      <c r="A64" s="937" t="s">
        <v>162</v>
      </c>
      <c r="B64" s="937"/>
      <c r="C64" s="937"/>
      <c r="D64" s="937"/>
      <c r="E64" s="937"/>
      <c r="F64" s="937"/>
      <c r="G64" s="937"/>
      <c r="H64" s="937"/>
      <c r="I64" s="937"/>
      <c r="J64" s="937"/>
      <c r="K64" s="937"/>
      <c r="L64" s="937"/>
      <c r="M64" s="937"/>
      <c r="N64" s="937"/>
      <c r="O64" s="937"/>
      <c r="P64" s="937"/>
      <c r="Q64" s="937"/>
      <c r="R64" s="937"/>
      <c r="S64" s="937"/>
      <c r="T64" s="937"/>
      <c r="U64" s="937"/>
      <c r="V64" s="937"/>
      <c r="W64" s="937"/>
      <c r="X64" s="937"/>
      <c r="Y64" s="937"/>
      <c r="Z64" s="937"/>
      <c r="AA64" s="937"/>
      <c r="AB64" s="937"/>
      <c r="AC64" s="937"/>
      <c r="AD64" s="937"/>
      <c r="AE64" s="937"/>
      <c r="AF64" s="937"/>
      <c r="AG64" s="937"/>
      <c r="AH64" s="937"/>
      <c r="AI64" s="937"/>
      <c r="AJ64" s="937"/>
      <c r="AK64" s="937"/>
      <c r="AL64" s="937"/>
      <c r="AM64" s="937"/>
      <c r="AN64" s="937"/>
      <c r="AO64" s="937"/>
      <c r="AP64" s="937"/>
      <c r="AQ64" s="937"/>
      <c r="AR64" s="937"/>
      <c r="AS64" s="937"/>
      <c r="AT64" s="937"/>
      <c r="AU64" s="937"/>
      <c r="AV64" s="937"/>
      <c r="AW64" s="937"/>
      <c r="AX64" s="937"/>
      <c r="AY64" s="937"/>
      <c r="AZ64" s="937"/>
      <c r="BA64" s="937"/>
      <c r="BB64" s="937"/>
      <c r="BC64" s="937"/>
      <c r="BD64" s="937"/>
      <c r="BE64" s="937"/>
      <c r="BF64" s="937"/>
      <c r="BG64" s="937"/>
      <c r="BH64" s="937"/>
      <c r="BI64" s="937"/>
      <c r="BJ64" s="938"/>
      <c r="BK64" s="108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6"/>
      <c r="CZ64" s="106"/>
      <c r="DA64" s="106"/>
      <c r="DB64" s="106"/>
      <c r="DC64" s="106"/>
      <c r="DD64" s="106"/>
      <c r="DE64" s="106"/>
      <c r="DF64" s="106"/>
      <c r="DG64" s="106"/>
      <c r="DH64" s="106"/>
      <c r="DI64" s="106"/>
      <c r="DJ64" s="106"/>
      <c r="DK64" s="106"/>
      <c r="DL64" s="106"/>
      <c r="DM64" s="106"/>
      <c r="DN64" s="106"/>
      <c r="DO64" s="106"/>
      <c r="DP64" s="106"/>
      <c r="DQ64" s="106"/>
      <c r="DR64" s="106"/>
      <c r="DS64" s="106"/>
      <c r="DT64" s="106"/>
      <c r="DU64" s="106"/>
      <c r="DV64" s="106"/>
      <c r="DW64" s="106"/>
      <c r="DX64" s="106"/>
      <c r="DY64" s="106"/>
      <c r="DZ64" s="106"/>
      <c r="EA64" s="106"/>
      <c r="EB64" s="106"/>
      <c r="EC64" s="106"/>
      <c r="ED64" s="106"/>
      <c r="EE64" s="106"/>
      <c r="EF64" s="106"/>
      <c r="EG64" s="106"/>
      <c r="EH64" s="106"/>
      <c r="EI64" s="106"/>
      <c r="EJ64" s="106"/>
      <c r="EK64" s="106"/>
      <c r="EL64" s="106"/>
      <c r="EM64" s="106"/>
      <c r="EN64" s="106"/>
      <c r="EO64" s="106"/>
      <c r="EP64" s="106"/>
      <c r="EQ64" s="106"/>
      <c r="ER64" s="106"/>
      <c r="ES64" s="106"/>
      <c r="ET64" s="106"/>
      <c r="EU64" s="106"/>
      <c r="EV64" s="106"/>
      <c r="EW64" s="106"/>
      <c r="EX64" s="106"/>
      <c r="EY64" s="106"/>
      <c r="EZ64" s="106"/>
      <c r="FA64" s="106"/>
      <c r="FB64" s="106"/>
      <c r="FC64" s="106"/>
      <c r="FD64" s="106"/>
      <c r="FE64" s="106"/>
      <c r="FF64" s="106"/>
      <c r="FG64" s="106"/>
      <c r="FH64" s="106"/>
      <c r="FI64" s="106"/>
      <c r="FJ64" s="106"/>
      <c r="FK64" s="106"/>
      <c r="FL64" s="106"/>
      <c r="FM64" s="106"/>
      <c r="FN64" s="106"/>
      <c r="FO64" s="106"/>
      <c r="FP64" s="106"/>
    </row>
    <row r="65" spans="1:172" ht="12" customHeight="1">
      <c r="A65" s="1039" t="s">
        <v>163</v>
      </c>
      <c r="B65" s="1039"/>
      <c r="C65" s="1039"/>
      <c r="D65" s="1039"/>
      <c r="E65" s="1039"/>
      <c r="F65" s="1039"/>
      <c r="G65" s="1039"/>
      <c r="H65" s="1039"/>
      <c r="I65" s="1039"/>
      <c r="J65" s="1039"/>
      <c r="K65" s="1039"/>
      <c r="L65" s="1039"/>
      <c r="M65" s="1039"/>
      <c r="N65" s="1039"/>
      <c r="O65" s="1039"/>
      <c r="P65" s="1039"/>
      <c r="Q65" s="1039"/>
      <c r="R65" s="1039"/>
      <c r="S65" s="1039"/>
      <c r="T65" s="1039"/>
      <c r="U65" s="1039"/>
      <c r="V65" s="1039"/>
      <c r="W65" s="1039"/>
      <c r="X65" s="1039"/>
      <c r="Y65" s="1039"/>
      <c r="Z65" s="1039"/>
      <c r="AA65" s="1039"/>
      <c r="AB65" s="1039"/>
      <c r="AC65" s="1039"/>
      <c r="AD65" s="1039"/>
      <c r="AE65" s="1039"/>
      <c r="AF65" s="1039"/>
      <c r="AG65" s="1039"/>
      <c r="AH65" s="1039"/>
      <c r="AI65" s="1039"/>
      <c r="AJ65" s="1039"/>
      <c r="AK65" s="1039"/>
      <c r="AL65" s="1039"/>
      <c r="AM65" s="1039"/>
      <c r="AN65" s="1039"/>
      <c r="AO65" s="1039"/>
      <c r="AP65" s="1039"/>
      <c r="AQ65" s="1039"/>
      <c r="AR65" s="1039"/>
      <c r="AS65" s="1039"/>
      <c r="AT65" s="1039"/>
      <c r="AU65" s="1039"/>
      <c r="AV65" s="1039"/>
      <c r="AW65" s="1039"/>
      <c r="AX65" s="1039"/>
      <c r="AY65" s="1039"/>
      <c r="AZ65" s="1039"/>
      <c r="BA65" s="1039"/>
      <c r="BB65" s="1039"/>
      <c r="BC65" s="1039"/>
      <c r="BD65" s="1039"/>
      <c r="BE65" s="1039"/>
      <c r="BF65" s="1039"/>
      <c r="BG65" s="1039"/>
      <c r="BH65" s="1039"/>
      <c r="BI65" s="1039"/>
      <c r="BJ65" s="1040"/>
      <c r="BK65" s="108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</row>
    <row r="66" spans="1:172" ht="12.75" customHeight="1">
      <c r="A66" s="801" t="s">
        <v>117</v>
      </c>
      <c r="B66" s="802"/>
      <c r="C66" s="802"/>
      <c r="D66" s="802"/>
      <c r="E66" s="803"/>
      <c r="F66" s="369" t="s">
        <v>219</v>
      </c>
      <c r="G66" s="369"/>
      <c r="H66" s="370"/>
      <c r="I66" s="598" t="s">
        <v>164</v>
      </c>
      <c r="J66" s="599"/>
      <c r="K66" s="599"/>
      <c r="L66" s="599"/>
      <c r="M66" s="599"/>
      <c r="N66" s="599"/>
      <c r="O66" s="599"/>
      <c r="P66" s="599"/>
      <c r="Q66" s="599"/>
      <c r="R66" s="599"/>
      <c r="S66" s="599"/>
      <c r="T66" s="599"/>
      <c r="U66" s="599"/>
      <c r="V66" s="599"/>
      <c r="W66" s="599"/>
      <c r="X66" s="599"/>
      <c r="Y66" s="599"/>
      <c r="Z66" s="599"/>
      <c r="AA66" s="599"/>
      <c r="AB66" s="599"/>
      <c r="AC66" s="599"/>
      <c r="AD66" s="599"/>
      <c r="AE66" s="599"/>
      <c r="AF66" s="600"/>
      <c r="AG66" s="371">
        <v>1</v>
      </c>
      <c r="AH66" s="372"/>
      <c r="AI66" s="373"/>
      <c r="AJ66" s="372"/>
      <c r="AK66" s="650"/>
      <c r="AL66" s="651"/>
      <c r="AM66" s="577">
        <v>3</v>
      </c>
      <c r="AN66" s="578"/>
      <c r="AO66" s="575">
        <f>(AM66)*30</f>
        <v>90</v>
      </c>
      <c r="AP66" s="576"/>
      <c r="AQ66" s="323">
        <f>$BC$48*BC66+$BE$48*BE66+$BG$48*BG66+$BI$48*BI66</f>
        <v>45</v>
      </c>
      <c r="AR66" s="610"/>
      <c r="AS66" s="373">
        <v>23</v>
      </c>
      <c r="AT66" s="372"/>
      <c r="AU66" s="373">
        <v>22</v>
      </c>
      <c r="AV66" s="372"/>
      <c r="AW66" s="314"/>
      <c r="AX66" s="314"/>
      <c r="AY66" s="314"/>
      <c r="AZ66" s="314"/>
      <c r="BA66" s="575">
        <f>AO66-AQ66</f>
        <v>45</v>
      </c>
      <c r="BB66" s="677"/>
      <c r="BC66" s="949">
        <v>3</v>
      </c>
      <c r="BD66" s="930"/>
      <c r="BE66" s="305"/>
      <c r="BF66" s="305"/>
      <c r="BG66" s="1024"/>
      <c r="BH66" s="1024"/>
      <c r="BI66" s="1038"/>
      <c r="BJ66" s="1028"/>
      <c r="BK66" s="108"/>
      <c r="BP66" s="151">
        <f>AQ66/AO66</f>
        <v>0.5</v>
      </c>
      <c r="BR66" s="108">
        <f>AQ66-AS66-AU66-AW66</f>
        <v>0</v>
      </c>
    </row>
    <row r="67" spans="1:172" ht="12" customHeight="1">
      <c r="A67" s="801" t="s">
        <v>117</v>
      </c>
      <c r="B67" s="802"/>
      <c r="C67" s="802"/>
      <c r="D67" s="802"/>
      <c r="E67" s="803"/>
      <c r="F67" s="369" t="s">
        <v>220</v>
      </c>
      <c r="G67" s="369"/>
      <c r="H67" s="370"/>
      <c r="I67" s="605" t="s">
        <v>165</v>
      </c>
      <c r="J67" s="606"/>
      <c r="K67" s="606"/>
      <c r="L67" s="606"/>
      <c r="M67" s="606"/>
      <c r="N67" s="606"/>
      <c r="O67" s="606"/>
      <c r="P67" s="606"/>
      <c r="Q67" s="606"/>
      <c r="R67" s="606"/>
      <c r="S67" s="606"/>
      <c r="T67" s="606"/>
      <c r="U67" s="606"/>
      <c r="V67" s="606"/>
      <c r="W67" s="606"/>
      <c r="X67" s="606"/>
      <c r="Y67" s="606"/>
      <c r="Z67" s="606"/>
      <c r="AA67" s="606"/>
      <c r="AB67" s="606"/>
      <c r="AC67" s="606"/>
      <c r="AD67" s="606"/>
      <c r="AE67" s="606"/>
      <c r="AF67" s="607"/>
      <c r="AG67" s="1041">
        <v>2</v>
      </c>
      <c r="AH67" s="1042"/>
      <c r="AI67" s="577"/>
      <c r="AJ67" s="578"/>
      <c r="AK67" s="323">
        <v>2</v>
      </c>
      <c r="AL67" s="324"/>
      <c r="AM67" s="653">
        <v>4</v>
      </c>
      <c r="AN67" s="654"/>
      <c r="AO67" s="575">
        <f>(AM67)*30</f>
        <v>120</v>
      </c>
      <c r="AP67" s="576"/>
      <c r="AQ67" s="323">
        <f>$BC$48*BC67+$BE$48*BE67+$BG$48*BG67+$BI$48*BI67</f>
        <v>57</v>
      </c>
      <c r="AR67" s="610"/>
      <c r="AS67" s="655">
        <v>27</v>
      </c>
      <c r="AT67" s="656"/>
      <c r="AU67" s="655">
        <v>30</v>
      </c>
      <c r="AV67" s="656"/>
      <c r="AW67" s="655"/>
      <c r="AX67" s="656"/>
      <c r="AY67" s="577"/>
      <c r="AZ67" s="578"/>
      <c r="BA67" s="575">
        <f>AO67-AQ67</f>
        <v>63</v>
      </c>
      <c r="BB67" s="677"/>
      <c r="BC67" s="1062"/>
      <c r="BD67" s="1024"/>
      <c r="BE67" s="1022">
        <v>3</v>
      </c>
      <c r="BF67" s="1023"/>
      <c r="BG67" s="1024"/>
      <c r="BH67" s="1024"/>
      <c r="BI67" s="1024"/>
      <c r="BJ67" s="1028"/>
      <c r="BK67" s="108"/>
      <c r="BP67" s="151">
        <f>AQ67/AO67</f>
        <v>0.47499999999999998</v>
      </c>
      <c r="BR67" s="108">
        <f>AQ67-AS67-AU67-AW67</f>
        <v>0</v>
      </c>
    </row>
    <row r="68" spans="1:172" ht="12" customHeight="1">
      <c r="A68" s="801" t="s">
        <v>117</v>
      </c>
      <c r="B68" s="802"/>
      <c r="C68" s="802"/>
      <c r="D68" s="802"/>
      <c r="E68" s="803"/>
      <c r="F68" s="369" t="s">
        <v>221</v>
      </c>
      <c r="G68" s="369"/>
      <c r="H68" s="370"/>
      <c r="I68" s="605" t="s">
        <v>166</v>
      </c>
      <c r="J68" s="606"/>
      <c r="K68" s="606"/>
      <c r="L68" s="606"/>
      <c r="M68" s="606"/>
      <c r="N68" s="606"/>
      <c r="O68" s="606"/>
      <c r="P68" s="606"/>
      <c r="Q68" s="606"/>
      <c r="R68" s="606"/>
      <c r="S68" s="606"/>
      <c r="T68" s="606"/>
      <c r="U68" s="606"/>
      <c r="V68" s="606"/>
      <c r="W68" s="606"/>
      <c r="X68" s="606"/>
      <c r="Y68" s="606"/>
      <c r="Z68" s="606"/>
      <c r="AA68" s="606"/>
      <c r="AB68" s="606"/>
      <c r="AC68" s="606"/>
      <c r="AD68" s="606"/>
      <c r="AE68" s="606"/>
      <c r="AF68" s="607"/>
      <c r="AG68" s="371">
        <v>1</v>
      </c>
      <c r="AH68" s="372"/>
      <c r="AI68" s="373"/>
      <c r="AJ68" s="372"/>
      <c r="AK68" s="650"/>
      <c r="AL68" s="651"/>
      <c r="AM68" s="577">
        <v>3</v>
      </c>
      <c r="AN68" s="578"/>
      <c r="AO68" s="575">
        <f>(AM68)*30</f>
        <v>90</v>
      </c>
      <c r="AP68" s="576"/>
      <c r="AQ68" s="323">
        <f>$BC$48*BC68+$BE$48*BE68+$BG$48*BG68+$BI$48*BI68</f>
        <v>45</v>
      </c>
      <c r="AR68" s="610"/>
      <c r="AS68" s="373">
        <v>24</v>
      </c>
      <c r="AT68" s="372"/>
      <c r="AU68" s="373">
        <v>21</v>
      </c>
      <c r="AV68" s="372"/>
      <c r="AW68" s="596"/>
      <c r="AX68" s="581"/>
      <c r="AY68" s="323"/>
      <c r="AZ68" s="581"/>
      <c r="BA68" s="575">
        <f>AO68-AQ68</f>
        <v>45</v>
      </c>
      <c r="BB68" s="677"/>
      <c r="BC68" s="949">
        <v>3</v>
      </c>
      <c r="BD68" s="930"/>
      <c r="BE68" s="305"/>
      <c r="BF68" s="305"/>
      <c r="BG68" s="1024"/>
      <c r="BH68" s="1024"/>
      <c r="BI68" s="1024"/>
      <c r="BJ68" s="1028"/>
      <c r="BK68" s="108"/>
      <c r="BP68" s="151">
        <f>AQ68/AO68</f>
        <v>0.5</v>
      </c>
      <c r="BR68" s="108">
        <f>AQ68-AS68-AU68-AW68</f>
        <v>0</v>
      </c>
    </row>
    <row r="69" spans="1:172" ht="12.75" customHeight="1">
      <c r="A69" s="1025" t="s">
        <v>128</v>
      </c>
      <c r="B69" s="1026"/>
      <c r="C69" s="1026"/>
      <c r="D69" s="1026"/>
      <c r="E69" s="1026"/>
      <c r="F69" s="1026"/>
      <c r="G69" s="1026"/>
      <c r="H69" s="1026"/>
      <c r="I69" s="1026"/>
      <c r="J69" s="1026"/>
      <c r="K69" s="1026"/>
      <c r="L69" s="1026"/>
      <c r="M69" s="1026"/>
      <c r="N69" s="1026"/>
      <c r="O69" s="1026"/>
      <c r="P69" s="1026"/>
      <c r="Q69" s="1026"/>
      <c r="R69" s="1026"/>
      <c r="S69" s="1026"/>
      <c r="T69" s="1026"/>
      <c r="U69" s="1026"/>
      <c r="V69" s="1026"/>
      <c r="W69" s="1026"/>
      <c r="X69" s="1026"/>
      <c r="Y69" s="1026"/>
      <c r="Z69" s="1026"/>
      <c r="AA69" s="1026"/>
      <c r="AB69" s="1026"/>
      <c r="AC69" s="1026"/>
      <c r="AD69" s="1026"/>
      <c r="AE69" s="1026"/>
      <c r="AF69" s="1026"/>
      <c r="AG69" s="1026"/>
      <c r="AH69" s="1026"/>
      <c r="AI69" s="1026"/>
      <c r="AJ69" s="1026"/>
      <c r="AK69" s="1026"/>
      <c r="AL69" s="1026"/>
      <c r="AM69" s="1026"/>
      <c r="AN69" s="1026"/>
      <c r="AO69" s="1026"/>
      <c r="AP69" s="1026"/>
      <c r="AQ69" s="1026"/>
      <c r="AR69" s="1026"/>
      <c r="AS69" s="1026"/>
      <c r="AT69" s="1026"/>
      <c r="AU69" s="1026"/>
      <c r="AV69" s="1026"/>
      <c r="AW69" s="1026"/>
      <c r="AX69" s="1026"/>
      <c r="AY69" s="1026"/>
      <c r="AZ69" s="1026"/>
      <c r="BA69" s="1026"/>
      <c r="BB69" s="1026"/>
      <c r="BC69" s="1026"/>
      <c r="BD69" s="1026"/>
      <c r="BE69" s="1026"/>
      <c r="BF69" s="1026"/>
      <c r="BG69" s="1026"/>
      <c r="BH69" s="1026"/>
      <c r="BI69" s="1026"/>
      <c r="BJ69" s="1027"/>
      <c r="BK69" s="108"/>
    </row>
    <row r="70" spans="1:172" ht="11.25" customHeight="1">
      <c r="A70" s="461" t="s">
        <v>117</v>
      </c>
      <c r="B70" s="889"/>
      <c r="C70" s="889"/>
      <c r="D70" s="889"/>
      <c r="E70" s="890"/>
      <c r="F70" s="597" t="s">
        <v>222</v>
      </c>
      <c r="G70" s="597"/>
      <c r="H70" s="581"/>
      <c r="I70" s="605" t="s">
        <v>167</v>
      </c>
      <c r="J70" s="606"/>
      <c r="K70" s="606"/>
      <c r="L70" s="606"/>
      <c r="M70" s="606"/>
      <c r="N70" s="606"/>
      <c r="O70" s="606"/>
      <c r="P70" s="606"/>
      <c r="Q70" s="606"/>
      <c r="R70" s="606"/>
      <c r="S70" s="606"/>
      <c r="T70" s="606"/>
      <c r="U70" s="606"/>
      <c r="V70" s="606"/>
      <c r="W70" s="606"/>
      <c r="X70" s="606"/>
      <c r="Y70" s="606"/>
      <c r="Z70" s="606"/>
      <c r="AA70" s="606"/>
      <c r="AB70" s="606"/>
      <c r="AC70" s="606"/>
      <c r="AD70" s="606"/>
      <c r="AE70" s="606"/>
      <c r="AF70" s="607"/>
      <c r="AG70" s="706">
        <v>2</v>
      </c>
      <c r="AH70" s="707"/>
      <c r="AI70" s="373"/>
      <c r="AJ70" s="372"/>
      <c r="AK70" s="650">
        <v>3</v>
      </c>
      <c r="AL70" s="651"/>
      <c r="AM70" s="684">
        <v>6</v>
      </c>
      <c r="AN70" s="679"/>
      <c r="AO70" s="575">
        <f>(AM70)*30</f>
        <v>180</v>
      </c>
      <c r="AP70" s="576"/>
      <c r="AQ70" s="577">
        <f>$BC$48*BC70+$BE$48*BE70+$BG$48*BG70+$BI$48*BI70</f>
        <v>76</v>
      </c>
      <c r="AR70" s="578"/>
      <c r="AS70" s="577">
        <v>38</v>
      </c>
      <c r="AT70" s="578"/>
      <c r="AU70" s="577">
        <v>38</v>
      </c>
      <c r="AV70" s="578"/>
      <c r="AW70" s="577"/>
      <c r="AX70" s="578"/>
      <c r="AY70" s="577"/>
      <c r="AZ70" s="578"/>
      <c r="BA70" s="575">
        <f>AO70-AQ70</f>
        <v>104</v>
      </c>
      <c r="BB70" s="677"/>
      <c r="BC70" s="1090"/>
      <c r="BD70" s="1024"/>
      <c r="BE70" s="1022">
        <v>4</v>
      </c>
      <c r="BF70" s="1023"/>
      <c r="BG70" s="305"/>
      <c r="BH70" s="305"/>
      <c r="BI70" s="305"/>
      <c r="BJ70" s="306"/>
      <c r="BK70" s="108"/>
      <c r="BP70" s="151">
        <f>AQ70/AO70</f>
        <v>0.42222222222222222</v>
      </c>
      <c r="BR70" s="108">
        <f t="shared" ref="BR70:BR84" si="0">AQ70-AS70-AU70-AW70</f>
        <v>0</v>
      </c>
    </row>
    <row r="71" spans="1:172" ht="12" customHeight="1">
      <c r="A71" s="461" t="s">
        <v>117</v>
      </c>
      <c r="B71" s="889"/>
      <c r="C71" s="889"/>
      <c r="D71" s="889"/>
      <c r="E71" s="890"/>
      <c r="F71" s="597" t="s">
        <v>223</v>
      </c>
      <c r="G71" s="597"/>
      <c r="H71" s="581"/>
      <c r="I71" s="605" t="s">
        <v>99</v>
      </c>
      <c r="J71" s="606"/>
      <c r="K71" s="606"/>
      <c r="L71" s="606"/>
      <c r="M71" s="606"/>
      <c r="N71" s="606"/>
      <c r="O71" s="606"/>
      <c r="P71" s="606"/>
      <c r="Q71" s="606"/>
      <c r="R71" s="606"/>
      <c r="S71" s="606"/>
      <c r="T71" s="606"/>
      <c r="U71" s="606"/>
      <c r="V71" s="606"/>
      <c r="W71" s="606"/>
      <c r="X71" s="606"/>
      <c r="Y71" s="606"/>
      <c r="Z71" s="606"/>
      <c r="AA71" s="606"/>
      <c r="AB71" s="606"/>
      <c r="AC71" s="606"/>
      <c r="AD71" s="606"/>
      <c r="AE71" s="606"/>
      <c r="AF71" s="607"/>
      <c r="AG71" s="601">
        <v>3</v>
      </c>
      <c r="AH71" s="578"/>
      <c r="AI71" s="577"/>
      <c r="AJ71" s="578"/>
      <c r="AK71" s="323">
        <v>3</v>
      </c>
      <c r="AL71" s="324"/>
      <c r="AM71" s="684">
        <v>3</v>
      </c>
      <c r="AN71" s="679"/>
      <c r="AO71" s="575">
        <f t="shared" ref="AO71:AO84" si="1">(AM71)*30</f>
        <v>90</v>
      </c>
      <c r="AP71" s="576"/>
      <c r="AQ71" s="577">
        <f t="shared" ref="AQ71:AQ80" si="2">$BC$48*BC71+$BE$48*BE71+$BG$48*BG71+$BI$48*BI71</f>
        <v>45</v>
      </c>
      <c r="AR71" s="578"/>
      <c r="AS71" s="323">
        <v>18</v>
      </c>
      <c r="AT71" s="581"/>
      <c r="AU71" s="323">
        <v>27</v>
      </c>
      <c r="AV71" s="581"/>
      <c r="AW71" s="323"/>
      <c r="AX71" s="581"/>
      <c r="AY71" s="323"/>
      <c r="AZ71" s="581"/>
      <c r="BA71" s="575">
        <f t="shared" ref="BA71:BA80" si="3">AO71-AQ71</f>
        <v>45</v>
      </c>
      <c r="BB71" s="677"/>
      <c r="BC71" s="313"/>
      <c r="BD71" s="305"/>
      <c r="BE71" s="305"/>
      <c r="BF71" s="305"/>
      <c r="BG71" s="929">
        <v>3</v>
      </c>
      <c r="BH71" s="930"/>
      <c r="BI71" s="305"/>
      <c r="BJ71" s="306"/>
      <c r="BK71" s="108"/>
      <c r="BP71" s="151">
        <f t="shared" ref="BP71:BP84" si="4">AQ71/AO71</f>
        <v>0.5</v>
      </c>
      <c r="BR71" s="108">
        <f t="shared" si="0"/>
        <v>0</v>
      </c>
    </row>
    <row r="72" spans="1:172" ht="12" customHeight="1">
      <c r="A72" s="461" t="s">
        <v>117</v>
      </c>
      <c r="B72" s="889"/>
      <c r="C72" s="889"/>
      <c r="D72" s="889"/>
      <c r="E72" s="890"/>
      <c r="F72" s="597" t="s">
        <v>224</v>
      </c>
      <c r="G72" s="597"/>
      <c r="H72" s="581"/>
      <c r="I72" s="605" t="s">
        <v>100</v>
      </c>
      <c r="J72" s="606"/>
      <c r="K72" s="606"/>
      <c r="L72" s="606"/>
      <c r="M72" s="606"/>
      <c r="N72" s="606"/>
      <c r="O72" s="606"/>
      <c r="P72" s="606"/>
      <c r="Q72" s="606"/>
      <c r="R72" s="606"/>
      <c r="S72" s="606"/>
      <c r="T72" s="606"/>
      <c r="U72" s="606"/>
      <c r="V72" s="606"/>
      <c r="W72" s="606"/>
      <c r="X72" s="606"/>
      <c r="Y72" s="606"/>
      <c r="Z72" s="606"/>
      <c r="AA72" s="606"/>
      <c r="AB72" s="606"/>
      <c r="AC72" s="606"/>
      <c r="AD72" s="606"/>
      <c r="AE72" s="606"/>
      <c r="AF72" s="607"/>
      <c r="AG72" s="601">
        <v>3</v>
      </c>
      <c r="AH72" s="578"/>
      <c r="AI72" s="577"/>
      <c r="AJ72" s="578"/>
      <c r="AK72" s="323">
        <v>3</v>
      </c>
      <c r="AL72" s="324"/>
      <c r="AM72" s="684">
        <v>3</v>
      </c>
      <c r="AN72" s="679"/>
      <c r="AO72" s="575">
        <f t="shared" si="1"/>
        <v>90</v>
      </c>
      <c r="AP72" s="576"/>
      <c r="AQ72" s="577">
        <f t="shared" si="2"/>
        <v>45</v>
      </c>
      <c r="AR72" s="578"/>
      <c r="AS72" s="323">
        <v>20</v>
      </c>
      <c r="AT72" s="581"/>
      <c r="AU72" s="323">
        <v>21</v>
      </c>
      <c r="AV72" s="581"/>
      <c r="AW72" s="323">
        <v>4</v>
      </c>
      <c r="AX72" s="581"/>
      <c r="AY72" s="323"/>
      <c r="AZ72" s="581"/>
      <c r="BA72" s="575">
        <f t="shared" si="3"/>
        <v>45</v>
      </c>
      <c r="BB72" s="677"/>
      <c r="BC72" s="325"/>
      <c r="BD72" s="305"/>
      <c r="BE72" s="314"/>
      <c r="BF72" s="305"/>
      <c r="BG72" s="929">
        <v>3</v>
      </c>
      <c r="BH72" s="930"/>
      <c r="BI72" s="305"/>
      <c r="BJ72" s="306"/>
      <c r="BK72" s="108"/>
      <c r="BP72" s="151">
        <f t="shared" si="4"/>
        <v>0.5</v>
      </c>
      <c r="BR72" s="108">
        <f t="shared" si="0"/>
        <v>0</v>
      </c>
    </row>
    <row r="73" spans="1:172" ht="13.5" customHeight="1">
      <c r="A73" s="461" t="s">
        <v>117</v>
      </c>
      <c r="B73" s="889"/>
      <c r="C73" s="889"/>
      <c r="D73" s="889"/>
      <c r="E73" s="890"/>
      <c r="F73" s="597" t="s">
        <v>225</v>
      </c>
      <c r="G73" s="597"/>
      <c r="H73" s="581"/>
      <c r="I73" s="855" t="s">
        <v>109</v>
      </c>
      <c r="J73" s="470"/>
      <c r="K73" s="470"/>
      <c r="L73" s="470"/>
      <c r="M73" s="470"/>
      <c r="N73" s="470"/>
      <c r="O73" s="470"/>
      <c r="P73" s="470"/>
      <c r="Q73" s="470"/>
      <c r="R73" s="470"/>
      <c r="S73" s="470"/>
      <c r="T73" s="470"/>
      <c r="U73" s="470"/>
      <c r="V73" s="470"/>
      <c r="W73" s="470"/>
      <c r="X73" s="470"/>
      <c r="Y73" s="470"/>
      <c r="Z73" s="470"/>
      <c r="AA73" s="470"/>
      <c r="AB73" s="470"/>
      <c r="AC73" s="470"/>
      <c r="AD73" s="470"/>
      <c r="AE73" s="470"/>
      <c r="AF73" s="471"/>
      <c r="AG73" s="601"/>
      <c r="AH73" s="578"/>
      <c r="AI73" s="577">
        <v>3</v>
      </c>
      <c r="AJ73" s="578"/>
      <c r="AK73" s="323">
        <v>3</v>
      </c>
      <c r="AL73" s="324"/>
      <c r="AM73" s="684">
        <v>4</v>
      </c>
      <c r="AN73" s="679"/>
      <c r="AO73" s="575">
        <f t="shared" si="1"/>
        <v>120</v>
      </c>
      <c r="AP73" s="576"/>
      <c r="AQ73" s="577">
        <f t="shared" si="2"/>
        <v>45</v>
      </c>
      <c r="AR73" s="578"/>
      <c r="AS73" s="323">
        <v>18</v>
      </c>
      <c r="AT73" s="581"/>
      <c r="AU73" s="323">
        <v>27</v>
      </c>
      <c r="AV73" s="581"/>
      <c r="AW73" s="323"/>
      <c r="AX73" s="581"/>
      <c r="AY73" s="323"/>
      <c r="AZ73" s="581"/>
      <c r="BA73" s="575">
        <f t="shared" si="3"/>
        <v>75</v>
      </c>
      <c r="BB73" s="677"/>
      <c r="BC73" s="313"/>
      <c r="BD73" s="305"/>
      <c r="BE73" s="314"/>
      <c r="BF73" s="305"/>
      <c r="BG73" s="400">
        <v>3</v>
      </c>
      <c r="BH73" s="401"/>
      <c r="BI73" s="305"/>
      <c r="BJ73" s="306"/>
      <c r="BK73" s="108"/>
      <c r="BP73" s="151">
        <f t="shared" si="4"/>
        <v>0.375</v>
      </c>
      <c r="BR73" s="108">
        <f t="shared" si="0"/>
        <v>0</v>
      </c>
    </row>
    <row r="74" spans="1:172" ht="12" customHeight="1">
      <c r="A74" s="461" t="s">
        <v>117</v>
      </c>
      <c r="B74" s="889"/>
      <c r="C74" s="889"/>
      <c r="D74" s="889"/>
      <c r="E74" s="890"/>
      <c r="F74" s="597" t="s">
        <v>226</v>
      </c>
      <c r="G74" s="597"/>
      <c r="H74" s="581"/>
      <c r="I74" s="708" t="s">
        <v>103</v>
      </c>
      <c r="J74" s="709"/>
      <c r="K74" s="709"/>
      <c r="L74" s="709"/>
      <c r="M74" s="709"/>
      <c r="N74" s="709"/>
      <c r="O74" s="709"/>
      <c r="P74" s="709"/>
      <c r="Q74" s="709"/>
      <c r="R74" s="709"/>
      <c r="S74" s="709"/>
      <c r="T74" s="709"/>
      <c r="U74" s="709"/>
      <c r="V74" s="709"/>
      <c r="W74" s="709"/>
      <c r="X74" s="709"/>
      <c r="Y74" s="709"/>
      <c r="Z74" s="709"/>
      <c r="AA74" s="709"/>
      <c r="AB74" s="709"/>
      <c r="AC74" s="709"/>
      <c r="AD74" s="709"/>
      <c r="AE74" s="709"/>
      <c r="AF74" s="710"/>
      <c r="AG74" s="601">
        <v>4</v>
      </c>
      <c r="AH74" s="578"/>
      <c r="AI74" s="577"/>
      <c r="AJ74" s="578"/>
      <c r="AK74" s="323">
        <v>3</v>
      </c>
      <c r="AL74" s="324"/>
      <c r="AM74" s="684">
        <v>4</v>
      </c>
      <c r="AN74" s="679"/>
      <c r="AO74" s="575">
        <f t="shared" si="1"/>
        <v>120</v>
      </c>
      <c r="AP74" s="576"/>
      <c r="AQ74" s="577">
        <f t="shared" si="2"/>
        <v>51</v>
      </c>
      <c r="AR74" s="578"/>
      <c r="AS74" s="323">
        <v>22</v>
      </c>
      <c r="AT74" s="581"/>
      <c r="AU74" s="323">
        <v>19</v>
      </c>
      <c r="AV74" s="581"/>
      <c r="AW74" s="323">
        <v>10</v>
      </c>
      <c r="AX74" s="581"/>
      <c r="AY74" s="577"/>
      <c r="AZ74" s="578"/>
      <c r="BA74" s="575">
        <f t="shared" si="3"/>
        <v>69</v>
      </c>
      <c r="BB74" s="677"/>
      <c r="BC74" s="313"/>
      <c r="BD74" s="305"/>
      <c r="BE74" s="857"/>
      <c r="BF74" s="857"/>
      <c r="BG74" s="314"/>
      <c r="BH74" s="305"/>
      <c r="BI74" s="929">
        <v>3</v>
      </c>
      <c r="BJ74" s="1069"/>
      <c r="BK74" s="108"/>
      <c r="BP74" s="151">
        <f t="shared" si="4"/>
        <v>0.42499999999999999</v>
      </c>
      <c r="BR74" s="108">
        <f t="shared" si="0"/>
        <v>0</v>
      </c>
    </row>
    <row r="75" spans="1:172" ht="12" customHeight="1">
      <c r="A75" s="461" t="s">
        <v>117</v>
      </c>
      <c r="B75" s="889"/>
      <c r="C75" s="889"/>
      <c r="D75" s="889"/>
      <c r="E75" s="890"/>
      <c r="F75" s="597" t="s">
        <v>227</v>
      </c>
      <c r="G75" s="597"/>
      <c r="H75" s="581"/>
      <c r="I75" s="711" t="s">
        <v>101</v>
      </c>
      <c r="J75" s="456"/>
      <c r="K75" s="456"/>
      <c r="L75" s="456"/>
      <c r="M75" s="456"/>
      <c r="N75" s="456"/>
      <c r="O75" s="456"/>
      <c r="P75" s="456"/>
      <c r="Q75" s="456"/>
      <c r="R75" s="456"/>
      <c r="S75" s="456"/>
      <c r="T75" s="456"/>
      <c r="U75" s="456"/>
      <c r="V75" s="456"/>
      <c r="W75" s="456"/>
      <c r="X75" s="456"/>
      <c r="Y75" s="456"/>
      <c r="Z75" s="456"/>
      <c r="AA75" s="456"/>
      <c r="AB75" s="456"/>
      <c r="AC75" s="456"/>
      <c r="AD75" s="456"/>
      <c r="AE75" s="456"/>
      <c r="AF75" s="457"/>
      <c r="AG75" s="601">
        <v>2</v>
      </c>
      <c r="AH75" s="578"/>
      <c r="AI75" s="577"/>
      <c r="AJ75" s="578"/>
      <c r="AK75" s="323">
        <v>3</v>
      </c>
      <c r="AL75" s="324"/>
      <c r="AM75" s="684">
        <v>3</v>
      </c>
      <c r="AN75" s="679"/>
      <c r="AO75" s="575">
        <f t="shared" si="1"/>
        <v>90</v>
      </c>
      <c r="AP75" s="576"/>
      <c r="AQ75" s="577">
        <f t="shared" si="2"/>
        <v>38</v>
      </c>
      <c r="AR75" s="578"/>
      <c r="AS75" s="323">
        <v>16</v>
      </c>
      <c r="AT75" s="581"/>
      <c r="AU75" s="323">
        <v>16</v>
      </c>
      <c r="AV75" s="581"/>
      <c r="AW75" s="323">
        <v>6</v>
      </c>
      <c r="AX75" s="581"/>
      <c r="AY75" s="323"/>
      <c r="AZ75" s="581"/>
      <c r="BA75" s="575">
        <f t="shared" si="3"/>
        <v>52</v>
      </c>
      <c r="BB75" s="677"/>
      <c r="BC75" s="313"/>
      <c r="BD75" s="305"/>
      <c r="BE75" s="582">
        <v>2</v>
      </c>
      <c r="BF75" s="1091"/>
      <c r="BG75" s="305"/>
      <c r="BH75" s="305"/>
      <c r="BI75" s="1024"/>
      <c r="BJ75" s="1028"/>
      <c r="BK75" s="108"/>
      <c r="BP75" s="151">
        <f t="shared" si="4"/>
        <v>0.42222222222222222</v>
      </c>
      <c r="BR75" s="108">
        <f t="shared" si="0"/>
        <v>0</v>
      </c>
    </row>
    <row r="76" spans="1:172" ht="13.5" customHeight="1">
      <c r="A76" s="461" t="s">
        <v>117</v>
      </c>
      <c r="B76" s="889"/>
      <c r="C76" s="889"/>
      <c r="D76" s="889"/>
      <c r="E76" s="890"/>
      <c r="F76" s="597" t="s">
        <v>228</v>
      </c>
      <c r="G76" s="597"/>
      <c r="H76" s="581"/>
      <c r="I76" s="598" t="s">
        <v>118</v>
      </c>
      <c r="J76" s="599"/>
      <c r="K76" s="599"/>
      <c r="L76" s="599"/>
      <c r="M76" s="599"/>
      <c r="N76" s="599"/>
      <c r="O76" s="599"/>
      <c r="P76" s="599"/>
      <c r="Q76" s="599"/>
      <c r="R76" s="599"/>
      <c r="S76" s="599"/>
      <c r="T76" s="599"/>
      <c r="U76" s="599"/>
      <c r="V76" s="599"/>
      <c r="W76" s="599"/>
      <c r="X76" s="599"/>
      <c r="Y76" s="599"/>
      <c r="Z76" s="599"/>
      <c r="AA76" s="599"/>
      <c r="AB76" s="599"/>
      <c r="AC76" s="599"/>
      <c r="AD76" s="599"/>
      <c r="AE76" s="599"/>
      <c r="AF76" s="600"/>
      <c r="AG76" s="601"/>
      <c r="AH76" s="578"/>
      <c r="AI76" s="577">
        <v>2</v>
      </c>
      <c r="AJ76" s="578"/>
      <c r="AK76" s="323">
        <v>3</v>
      </c>
      <c r="AL76" s="324"/>
      <c r="AM76" s="684">
        <v>4</v>
      </c>
      <c r="AN76" s="679"/>
      <c r="AO76" s="575">
        <f t="shared" si="1"/>
        <v>120</v>
      </c>
      <c r="AP76" s="576"/>
      <c r="AQ76" s="577">
        <f t="shared" si="2"/>
        <v>57</v>
      </c>
      <c r="AR76" s="578"/>
      <c r="AS76" s="323">
        <v>28</v>
      </c>
      <c r="AT76" s="581"/>
      <c r="AU76" s="323">
        <v>25</v>
      </c>
      <c r="AV76" s="581"/>
      <c r="AW76" s="596" t="s">
        <v>138</v>
      </c>
      <c r="AX76" s="581"/>
      <c r="AY76" s="323"/>
      <c r="AZ76" s="581"/>
      <c r="BA76" s="575">
        <f t="shared" si="3"/>
        <v>63</v>
      </c>
      <c r="BB76" s="677"/>
      <c r="BC76" s="313"/>
      <c r="BD76" s="305"/>
      <c r="BE76" s="400">
        <v>3</v>
      </c>
      <c r="BF76" s="401"/>
      <c r="BG76" s="305"/>
      <c r="BH76" s="305"/>
      <c r="BI76" s="396"/>
      <c r="BJ76" s="1066"/>
      <c r="BK76" s="108"/>
      <c r="BP76" s="151">
        <f t="shared" si="4"/>
        <v>0.47499999999999998</v>
      </c>
      <c r="BR76" s="108">
        <f t="shared" si="0"/>
        <v>0</v>
      </c>
    </row>
    <row r="77" spans="1:172" ht="12.75" customHeight="1">
      <c r="A77" s="461" t="s">
        <v>117</v>
      </c>
      <c r="B77" s="889"/>
      <c r="C77" s="889"/>
      <c r="D77" s="889"/>
      <c r="E77" s="890"/>
      <c r="F77" s="597" t="s">
        <v>229</v>
      </c>
      <c r="G77" s="597"/>
      <c r="H77" s="581"/>
      <c r="I77" s="598" t="s">
        <v>168</v>
      </c>
      <c r="J77" s="599"/>
      <c r="K77" s="599"/>
      <c r="L77" s="599"/>
      <c r="M77" s="599"/>
      <c r="N77" s="599"/>
      <c r="O77" s="599"/>
      <c r="P77" s="599"/>
      <c r="Q77" s="599"/>
      <c r="R77" s="599"/>
      <c r="S77" s="599"/>
      <c r="T77" s="599"/>
      <c r="U77" s="599"/>
      <c r="V77" s="599"/>
      <c r="W77" s="599"/>
      <c r="X77" s="599"/>
      <c r="Y77" s="599"/>
      <c r="Z77" s="599"/>
      <c r="AA77" s="599"/>
      <c r="AB77" s="599"/>
      <c r="AC77" s="599"/>
      <c r="AD77" s="599"/>
      <c r="AE77" s="599"/>
      <c r="AF77" s="600"/>
      <c r="AG77" s="725"/>
      <c r="AH77" s="726"/>
      <c r="AI77" s="373">
        <v>4</v>
      </c>
      <c r="AJ77" s="372"/>
      <c r="AK77" s="650"/>
      <c r="AL77" s="651"/>
      <c r="AM77" s="684">
        <v>3</v>
      </c>
      <c r="AN77" s="685"/>
      <c r="AO77" s="575">
        <f t="shared" si="1"/>
        <v>90</v>
      </c>
      <c r="AP77" s="576"/>
      <c r="AQ77" s="577">
        <f t="shared" si="2"/>
        <v>34</v>
      </c>
      <c r="AR77" s="578"/>
      <c r="AS77" s="373">
        <v>12</v>
      </c>
      <c r="AT77" s="372"/>
      <c r="AU77" s="373">
        <v>22</v>
      </c>
      <c r="AV77" s="372"/>
      <c r="AW77" s="373"/>
      <c r="AX77" s="372"/>
      <c r="AY77" s="373"/>
      <c r="AZ77" s="372"/>
      <c r="BA77" s="575">
        <f t="shared" si="3"/>
        <v>56</v>
      </c>
      <c r="BB77" s="677"/>
      <c r="BC77" s="1089"/>
      <c r="BD77" s="396"/>
      <c r="BE77" s="396"/>
      <c r="BF77" s="396"/>
      <c r="BG77" s="396"/>
      <c r="BH77" s="396"/>
      <c r="BI77" s="1067">
        <v>2</v>
      </c>
      <c r="BJ77" s="1068"/>
      <c r="BK77" s="108"/>
      <c r="BP77" s="151">
        <f t="shared" si="4"/>
        <v>0.37777777777777777</v>
      </c>
      <c r="BR77" s="108">
        <f t="shared" si="0"/>
        <v>0</v>
      </c>
    </row>
    <row r="78" spans="1:172" ht="12" customHeight="1">
      <c r="A78" s="461" t="s">
        <v>117</v>
      </c>
      <c r="B78" s="889"/>
      <c r="C78" s="889"/>
      <c r="D78" s="889"/>
      <c r="E78" s="890"/>
      <c r="F78" s="597" t="s">
        <v>230</v>
      </c>
      <c r="G78" s="597"/>
      <c r="H78" s="581"/>
      <c r="I78" s="598" t="s">
        <v>169</v>
      </c>
      <c r="J78" s="599"/>
      <c r="K78" s="599"/>
      <c r="L78" s="599"/>
      <c r="M78" s="599"/>
      <c r="N78" s="599"/>
      <c r="O78" s="599"/>
      <c r="P78" s="599"/>
      <c r="Q78" s="599"/>
      <c r="R78" s="599"/>
      <c r="S78" s="599"/>
      <c r="T78" s="599"/>
      <c r="U78" s="599"/>
      <c r="V78" s="599"/>
      <c r="W78" s="599"/>
      <c r="X78" s="599"/>
      <c r="Y78" s="599"/>
      <c r="Z78" s="599"/>
      <c r="AA78" s="599"/>
      <c r="AB78" s="599"/>
      <c r="AC78" s="599"/>
      <c r="AD78" s="599"/>
      <c r="AE78" s="599"/>
      <c r="AF78" s="600"/>
      <c r="AG78" s="601"/>
      <c r="AH78" s="578"/>
      <c r="AI78" s="577">
        <v>4</v>
      </c>
      <c r="AJ78" s="578"/>
      <c r="AK78" s="323"/>
      <c r="AL78" s="324"/>
      <c r="AM78" s="580">
        <v>4</v>
      </c>
      <c r="AN78" s="610"/>
      <c r="AO78" s="575">
        <f t="shared" si="1"/>
        <v>120</v>
      </c>
      <c r="AP78" s="576"/>
      <c r="AQ78" s="577">
        <f t="shared" si="2"/>
        <v>51</v>
      </c>
      <c r="AR78" s="578"/>
      <c r="AS78" s="323">
        <v>18</v>
      </c>
      <c r="AT78" s="581"/>
      <c r="AU78" s="323">
        <v>33</v>
      </c>
      <c r="AV78" s="581"/>
      <c r="AW78" s="596"/>
      <c r="AX78" s="581"/>
      <c r="AY78" s="323"/>
      <c r="AZ78" s="581"/>
      <c r="BA78" s="575">
        <f t="shared" si="3"/>
        <v>69</v>
      </c>
      <c r="BB78" s="677"/>
      <c r="BC78" s="313"/>
      <c r="BD78" s="305"/>
      <c r="BE78" s="305"/>
      <c r="BF78" s="305"/>
      <c r="BG78" s="305"/>
      <c r="BH78" s="305"/>
      <c r="BI78" s="400">
        <v>3</v>
      </c>
      <c r="BJ78" s="1035"/>
      <c r="BK78" s="108"/>
      <c r="BP78" s="151">
        <f t="shared" si="4"/>
        <v>0.42499999999999999</v>
      </c>
      <c r="BR78" s="108">
        <f t="shared" si="0"/>
        <v>0</v>
      </c>
    </row>
    <row r="79" spans="1:172" ht="11.25" customHeight="1">
      <c r="A79" s="461" t="s">
        <v>117</v>
      </c>
      <c r="B79" s="889"/>
      <c r="C79" s="889"/>
      <c r="D79" s="889"/>
      <c r="E79" s="890"/>
      <c r="F79" s="597" t="s">
        <v>231</v>
      </c>
      <c r="G79" s="597"/>
      <c r="H79" s="581"/>
      <c r="I79" s="598" t="s">
        <v>106</v>
      </c>
      <c r="J79" s="599"/>
      <c r="K79" s="599"/>
      <c r="L79" s="599"/>
      <c r="M79" s="599"/>
      <c r="N79" s="599"/>
      <c r="O79" s="599"/>
      <c r="P79" s="599"/>
      <c r="Q79" s="599"/>
      <c r="R79" s="599"/>
      <c r="S79" s="599"/>
      <c r="T79" s="599"/>
      <c r="U79" s="599"/>
      <c r="V79" s="599"/>
      <c r="W79" s="599"/>
      <c r="X79" s="599"/>
      <c r="Y79" s="599"/>
      <c r="Z79" s="599"/>
      <c r="AA79" s="599"/>
      <c r="AB79" s="599"/>
      <c r="AC79" s="599"/>
      <c r="AD79" s="599"/>
      <c r="AE79" s="599"/>
      <c r="AF79" s="600"/>
      <c r="AG79" s="684"/>
      <c r="AH79" s="685"/>
      <c r="AI79" s="1079">
        <v>1</v>
      </c>
      <c r="AJ79" s="726"/>
      <c r="AK79" s="323"/>
      <c r="AL79" s="324"/>
      <c r="AM79" s="580">
        <v>3</v>
      </c>
      <c r="AN79" s="581"/>
      <c r="AO79" s="575">
        <f t="shared" si="1"/>
        <v>90</v>
      </c>
      <c r="AP79" s="576"/>
      <c r="AQ79" s="577">
        <f t="shared" si="2"/>
        <v>45</v>
      </c>
      <c r="AR79" s="578"/>
      <c r="AS79" s="323">
        <v>8</v>
      </c>
      <c r="AT79" s="581"/>
      <c r="AU79" s="323">
        <v>37</v>
      </c>
      <c r="AV79" s="581"/>
      <c r="AW79" s="596"/>
      <c r="AX79" s="581"/>
      <c r="AY79" s="323"/>
      <c r="AZ79" s="581"/>
      <c r="BA79" s="575">
        <f t="shared" si="3"/>
        <v>45</v>
      </c>
      <c r="BB79" s="677"/>
      <c r="BC79" s="1043">
        <v>3</v>
      </c>
      <c r="BD79" s="401"/>
      <c r="BE79" s="1024"/>
      <c r="BF79" s="1024"/>
      <c r="BG79" s="1024"/>
      <c r="BH79" s="1024"/>
      <c r="BI79" s="1024"/>
      <c r="BJ79" s="1028"/>
      <c r="BK79" s="108"/>
      <c r="BP79" s="151">
        <f t="shared" si="4"/>
        <v>0.5</v>
      </c>
      <c r="BR79" s="108">
        <f t="shared" si="0"/>
        <v>0</v>
      </c>
    </row>
    <row r="80" spans="1:172" ht="12" customHeight="1">
      <c r="A80" s="461" t="s">
        <v>117</v>
      </c>
      <c r="B80" s="889"/>
      <c r="C80" s="889"/>
      <c r="D80" s="889"/>
      <c r="E80" s="890"/>
      <c r="F80" s="597" t="s">
        <v>232</v>
      </c>
      <c r="G80" s="597"/>
      <c r="H80" s="581"/>
      <c r="I80" s="598" t="s">
        <v>170</v>
      </c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599"/>
      <c r="Y80" s="599"/>
      <c r="Z80" s="599"/>
      <c r="AA80" s="599"/>
      <c r="AB80" s="599"/>
      <c r="AC80" s="599"/>
      <c r="AD80" s="599"/>
      <c r="AE80" s="599"/>
      <c r="AF80" s="600"/>
      <c r="AG80" s="371"/>
      <c r="AH80" s="372"/>
      <c r="AI80" s="577">
        <v>1</v>
      </c>
      <c r="AJ80" s="578"/>
      <c r="AK80" s="323"/>
      <c r="AL80" s="324"/>
      <c r="AM80" s="580">
        <v>2</v>
      </c>
      <c r="AN80" s="581"/>
      <c r="AO80" s="575">
        <f t="shared" si="1"/>
        <v>60</v>
      </c>
      <c r="AP80" s="576"/>
      <c r="AQ80" s="577">
        <f t="shared" si="2"/>
        <v>30</v>
      </c>
      <c r="AR80" s="578"/>
      <c r="AS80" s="323">
        <v>14</v>
      </c>
      <c r="AT80" s="581"/>
      <c r="AU80" s="323">
        <v>16</v>
      </c>
      <c r="AV80" s="581"/>
      <c r="AW80" s="702"/>
      <c r="AX80" s="703"/>
      <c r="AY80" s="323"/>
      <c r="AZ80" s="581"/>
      <c r="BA80" s="575">
        <f t="shared" si="3"/>
        <v>30</v>
      </c>
      <c r="BB80" s="677"/>
      <c r="BC80" s="1043">
        <v>2</v>
      </c>
      <c r="BD80" s="1075"/>
      <c r="BE80" s="305"/>
      <c r="BF80" s="305"/>
      <c r="BG80" s="305"/>
      <c r="BH80" s="305"/>
      <c r="BI80" s="305"/>
      <c r="BJ80" s="306"/>
      <c r="BK80" s="108"/>
      <c r="BP80" s="151">
        <f t="shared" si="4"/>
        <v>0.5</v>
      </c>
      <c r="BR80" s="108">
        <f t="shared" si="0"/>
        <v>0</v>
      </c>
    </row>
    <row r="81" spans="1:70" ht="13.5" customHeight="1">
      <c r="A81" s="461" t="s">
        <v>117</v>
      </c>
      <c r="B81" s="889"/>
      <c r="C81" s="889"/>
      <c r="D81" s="889"/>
      <c r="E81" s="890"/>
      <c r="F81" s="597" t="s">
        <v>233</v>
      </c>
      <c r="G81" s="597"/>
      <c r="H81" s="581"/>
      <c r="I81" s="605" t="s">
        <v>76</v>
      </c>
      <c r="J81" s="606"/>
      <c r="K81" s="606"/>
      <c r="L81" s="606"/>
      <c r="M81" s="606"/>
      <c r="N81" s="606"/>
      <c r="O81" s="606"/>
      <c r="P81" s="606"/>
      <c r="Q81" s="606"/>
      <c r="R81" s="606"/>
      <c r="S81" s="606"/>
      <c r="T81" s="606"/>
      <c r="U81" s="606"/>
      <c r="V81" s="606"/>
      <c r="W81" s="606"/>
      <c r="X81" s="606"/>
      <c r="Y81" s="606"/>
      <c r="Z81" s="606"/>
      <c r="AA81" s="606"/>
      <c r="AB81" s="606"/>
      <c r="AC81" s="606"/>
      <c r="AD81" s="606"/>
      <c r="AE81" s="606"/>
      <c r="AF81" s="607"/>
      <c r="AG81" s="371"/>
      <c r="AH81" s="372"/>
      <c r="AI81" s="373"/>
      <c r="AJ81" s="372"/>
      <c r="AK81" s="323">
        <v>3</v>
      </c>
      <c r="AL81" s="324"/>
      <c r="AM81" s="325">
        <v>1</v>
      </c>
      <c r="AN81" s="314"/>
      <c r="AO81" s="575">
        <f t="shared" si="1"/>
        <v>30</v>
      </c>
      <c r="AP81" s="576"/>
      <c r="AQ81" s="343"/>
      <c r="AR81" s="343"/>
      <c r="AS81" s="343"/>
      <c r="AT81" s="343"/>
      <c r="AU81" s="343"/>
      <c r="AV81" s="343"/>
      <c r="AW81" s="343"/>
      <c r="AX81" s="343"/>
      <c r="AY81" s="343"/>
      <c r="AZ81" s="343"/>
      <c r="BA81" s="734">
        <f>(AO81-AQ81)</f>
        <v>30</v>
      </c>
      <c r="BB81" s="1031"/>
      <c r="BC81" s="313"/>
      <c r="BD81" s="596"/>
      <c r="BE81" s="305"/>
      <c r="BF81" s="305"/>
      <c r="BG81" s="305"/>
      <c r="BH81" s="305"/>
      <c r="BI81" s="305"/>
      <c r="BJ81" s="306"/>
      <c r="BK81" s="108"/>
      <c r="BP81" s="151">
        <f t="shared" si="4"/>
        <v>0</v>
      </c>
      <c r="BR81" s="108">
        <f t="shared" si="0"/>
        <v>0</v>
      </c>
    </row>
    <row r="82" spans="1:70" ht="12.75" customHeight="1">
      <c r="A82" s="461" t="s">
        <v>117</v>
      </c>
      <c r="B82" s="889"/>
      <c r="C82" s="889"/>
      <c r="D82" s="889"/>
      <c r="E82" s="890"/>
      <c r="F82" s="597" t="s">
        <v>234</v>
      </c>
      <c r="G82" s="597"/>
      <c r="H82" s="581"/>
      <c r="I82" s="605" t="s">
        <v>119</v>
      </c>
      <c r="J82" s="606"/>
      <c r="K82" s="606"/>
      <c r="L82" s="606"/>
      <c r="M82" s="606"/>
      <c r="N82" s="606"/>
      <c r="O82" s="606"/>
      <c r="P82" s="606"/>
      <c r="Q82" s="606"/>
      <c r="R82" s="606"/>
      <c r="S82" s="606"/>
      <c r="T82" s="606"/>
      <c r="U82" s="606"/>
      <c r="V82" s="606"/>
      <c r="W82" s="606"/>
      <c r="X82" s="606"/>
      <c r="Y82" s="606"/>
      <c r="Z82" s="606"/>
      <c r="AA82" s="606"/>
      <c r="AB82" s="606"/>
      <c r="AC82" s="606"/>
      <c r="AD82" s="606"/>
      <c r="AE82" s="606"/>
      <c r="AF82" s="607"/>
      <c r="AG82" s="371"/>
      <c r="AH82" s="686"/>
      <c r="AI82" s="373">
        <v>2</v>
      </c>
      <c r="AJ82" s="372"/>
      <c r="AK82" s="611"/>
      <c r="AL82" s="324"/>
      <c r="AM82" s="325">
        <v>4</v>
      </c>
      <c r="AN82" s="314"/>
      <c r="AO82" s="575">
        <f t="shared" si="1"/>
        <v>120</v>
      </c>
      <c r="AP82" s="576"/>
      <c r="AQ82" s="343"/>
      <c r="AR82" s="343"/>
      <c r="AS82" s="343"/>
      <c r="AT82" s="343"/>
      <c r="AU82" s="343"/>
      <c r="AV82" s="343"/>
      <c r="AW82" s="343"/>
      <c r="AX82" s="343"/>
      <c r="AY82" s="343"/>
      <c r="AZ82" s="343"/>
      <c r="BA82" s="734">
        <f>(AO82-AQ82)</f>
        <v>120</v>
      </c>
      <c r="BB82" s="1031"/>
      <c r="BC82" s="313"/>
      <c r="BD82" s="305"/>
      <c r="BE82" s="400"/>
      <c r="BF82" s="401"/>
      <c r="BG82" s="305"/>
      <c r="BH82" s="305"/>
      <c r="BI82" s="305"/>
      <c r="BJ82" s="306"/>
      <c r="BK82" s="108"/>
      <c r="BP82" s="151">
        <f t="shared" si="4"/>
        <v>0</v>
      </c>
      <c r="BR82" s="108">
        <f t="shared" si="0"/>
        <v>0</v>
      </c>
    </row>
    <row r="83" spans="1:70" ht="11.25" customHeight="1">
      <c r="A83" s="461" t="s">
        <v>117</v>
      </c>
      <c r="B83" s="889"/>
      <c r="C83" s="889"/>
      <c r="D83" s="889"/>
      <c r="E83" s="890"/>
      <c r="F83" s="597" t="s">
        <v>235</v>
      </c>
      <c r="G83" s="597"/>
      <c r="H83" s="581"/>
      <c r="I83" s="605" t="s">
        <v>171</v>
      </c>
      <c r="J83" s="606"/>
      <c r="K83" s="606"/>
      <c r="L83" s="606"/>
      <c r="M83" s="606"/>
      <c r="N83" s="606"/>
      <c r="O83" s="606"/>
      <c r="P83" s="606"/>
      <c r="Q83" s="606"/>
      <c r="R83" s="606"/>
      <c r="S83" s="606"/>
      <c r="T83" s="606"/>
      <c r="U83" s="606"/>
      <c r="V83" s="606"/>
      <c r="W83" s="606"/>
      <c r="X83" s="606"/>
      <c r="Y83" s="606"/>
      <c r="Z83" s="606"/>
      <c r="AA83" s="606"/>
      <c r="AB83" s="606"/>
      <c r="AC83" s="606"/>
      <c r="AD83" s="606"/>
      <c r="AE83" s="606"/>
      <c r="AF83" s="607"/>
      <c r="AG83" s="371"/>
      <c r="AH83" s="686"/>
      <c r="AI83" s="373">
        <v>4</v>
      </c>
      <c r="AJ83" s="372"/>
      <c r="AK83" s="611"/>
      <c r="AL83" s="324"/>
      <c r="AM83" s="325">
        <v>5</v>
      </c>
      <c r="AN83" s="314"/>
      <c r="AO83" s="575">
        <f t="shared" si="1"/>
        <v>150</v>
      </c>
      <c r="AP83" s="576"/>
      <c r="AQ83" s="343"/>
      <c r="AR83" s="343"/>
      <c r="AS83" s="343"/>
      <c r="AT83" s="343"/>
      <c r="AU83" s="343"/>
      <c r="AV83" s="343"/>
      <c r="AW83" s="343"/>
      <c r="AX83" s="343"/>
      <c r="AY83" s="343"/>
      <c r="AZ83" s="343"/>
      <c r="BA83" s="734">
        <f>(AO83-AQ83)</f>
        <v>150</v>
      </c>
      <c r="BB83" s="1031"/>
      <c r="BC83" s="313"/>
      <c r="BD83" s="305"/>
      <c r="BE83" s="305"/>
      <c r="BF83" s="305"/>
      <c r="BG83" s="305"/>
      <c r="BH83" s="305"/>
      <c r="BI83" s="400"/>
      <c r="BJ83" s="401"/>
      <c r="BK83" s="108"/>
      <c r="BP83" s="151">
        <f t="shared" si="4"/>
        <v>0</v>
      </c>
      <c r="BR83" s="108">
        <f t="shared" si="0"/>
        <v>0</v>
      </c>
    </row>
    <row r="84" spans="1:70" ht="11.25" customHeight="1">
      <c r="A84" s="461" t="s">
        <v>117</v>
      </c>
      <c r="B84" s="889"/>
      <c r="C84" s="889"/>
      <c r="D84" s="889"/>
      <c r="E84" s="890"/>
      <c r="F84" s="597" t="s">
        <v>236</v>
      </c>
      <c r="G84" s="597"/>
      <c r="H84" s="581"/>
      <c r="I84" s="605" t="s">
        <v>33</v>
      </c>
      <c r="J84" s="606"/>
      <c r="K84" s="606"/>
      <c r="L84" s="606"/>
      <c r="M84" s="606"/>
      <c r="N84" s="606"/>
      <c r="O84" s="606"/>
      <c r="P84" s="606"/>
      <c r="Q84" s="606"/>
      <c r="R84" s="606"/>
      <c r="S84" s="606"/>
      <c r="T84" s="606"/>
      <c r="U84" s="606"/>
      <c r="V84" s="606"/>
      <c r="W84" s="606"/>
      <c r="X84" s="606"/>
      <c r="Y84" s="606"/>
      <c r="Z84" s="606"/>
      <c r="AA84" s="606"/>
      <c r="AB84" s="606"/>
      <c r="AC84" s="606"/>
      <c r="AD84" s="606"/>
      <c r="AE84" s="606"/>
      <c r="AF84" s="607"/>
      <c r="AG84" s="371"/>
      <c r="AH84" s="686"/>
      <c r="AI84" s="373"/>
      <c r="AJ84" s="372"/>
      <c r="AK84" s="611"/>
      <c r="AL84" s="324"/>
      <c r="AM84" s="325">
        <v>1</v>
      </c>
      <c r="AN84" s="314"/>
      <c r="AO84" s="575">
        <f t="shared" si="1"/>
        <v>30</v>
      </c>
      <c r="AP84" s="576"/>
      <c r="AQ84" s="343"/>
      <c r="AR84" s="343"/>
      <c r="AS84" s="343"/>
      <c r="AT84" s="343"/>
      <c r="AU84" s="343"/>
      <c r="AV84" s="343"/>
      <c r="AW84" s="343"/>
      <c r="AX84" s="343"/>
      <c r="AY84" s="343"/>
      <c r="AZ84" s="343"/>
      <c r="BA84" s="734">
        <f>(AO84-AQ84)</f>
        <v>30</v>
      </c>
      <c r="BB84" s="1031"/>
      <c r="BC84" s="313"/>
      <c r="BD84" s="305"/>
      <c r="BE84" s="305"/>
      <c r="BF84" s="305"/>
      <c r="BG84" s="305"/>
      <c r="BH84" s="305"/>
      <c r="BI84" s="305"/>
      <c r="BJ84" s="306"/>
      <c r="BK84" s="108"/>
      <c r="BP84" s="151">
        <f t="shared" si="4"/>
        <v>0</v>
      </c>
      <c r="BR84" s="108">
        <f t="shared" si="0"/>
        <v>0</v>
      </c>
    </row>
    <row r="85" spans="1:70" ht="11.25" customHeight="1" thickBot="1">
      <c r="A85" s="461"/>
      <c r="B85" s="889"/>
      <c r="C85" s="889"/>
      <c r="D85" s="889"/>
      <c r="E85" s="890"/>
      <c r="F85" s="630"/>
      <c r="G85" s="597"/>
      <c r="H85" s="581"/>
      <c r="I85" s="605" t="s">
        <v>145</v>
      </c>
      <c r="J85" s="606"/>
      <c r="K85" s="606"/>
      <c r="L85" s="606"/>
      <c r="M85" s="606"/>
      <c r="N85" s="606"/>
      <c r="O85" s="606"/>
      <c r="P85" s="606"/>
      <c r="Q85" s="606"/>
      <c r="R85" s="606"/>
      <c r="S85" s="606"/>
      <c r="T85" s="606"/>
      <c r="U85" s="606"/>
      <c r="V85" s="606"/>
      <c r="W85" s="606"/>
      <c r="X85" s="606"/>
      <c r="Y85" s="606"/>
      <c r="Z85" s="606"/>
      <c r="AA85" s="606"/>
      <c r="AB85" s="606"/>
      <c r="AC85" s="606"/>
      <c r="AD85" s="606"/>
      <c r="AE85" s="606"/>
      <c r="AF85" s="607"/>
      <c r="AG85" s="706"/>
      <c r="AH85" s="1081"/>
      <c r="AI85" s="888"/>
      <c r="AJ85" s="707"/>
      <c r="AK85" s="654"/>
      <c r="AL85" s="882"/>
      <c r="AM85" s="901"/>
      <c r="AN85" s="902"/>
      <c r="AO85" s="733"/>
      <c r="AP85" s="733"/>
      <c r="AQ85" s="905"/>
      <c r="AR85" s="905"/>
      <c r="AS85" s="905"/>
      <c r="AT85" s="905"/>
      <c r="AU85" s="905"/>
      <c r="AV85" s="905"/>
      <c r="AW85" s="905"/>
      <c r="AX85" s="905"/>
      <c r="AY85" s="905"/>
      <c r="AZ85" s="905"/>
      <c r="BA85" s="734"/>
      <c r="BB85" s="1031"/>
      <c r="BC85" s="1087">
        <f>COUNT(BC53:BD56,BC59:BD62,BC66:BD68,BC70:BD84,BC90)</f>
        <v>9</v>
      </c>
      <c r="BD85" s="1088"/>
      <c r="BE85" s="717">
        <f>COUNT(BE53:BF56,BE59:BF62,BE66:BF68,BE70:BF84,BE90)</f>
        <v>7</v>
      </c>
      <c r="BF85" s="718"/>
      <c r="BG85" s="1036">
        <f>COUNT(BG53:BH56,BG59:BH62,BG66:BH68,BG70:BH84,BG90)</f>
        <v>5</v>
      </c>
      <c r="BH85" s="1036"/>
      <c r="BI85" s="1036">
        <f>COUNT(BI53:BJ56,BI59:BJ62,BI66:BJ68,BI70:BJ84,BI90)</f>
        <v>5</v>
      </c>
      <c r="BJ85" s="1077"/>
      <c r="BK85" s="108"/>
      <c r="BP85" s="151"/>
    </row>
    <row r="86" spans="1:70" s="101" customFormat="1" ht="12" customHeight="1" thickBot="1">
      <c r="A86" s="100"/>
      <c r="B86" s="100"/>
      <c r="C86" s="100"/>
      <c r="D86" s="100"/>
      <c r="E86" s="100"/>
      <c r="F86" s="891" t="s">
        <v>13</v>
      </c>
      <c r="G86" s="892"/>
      <c r="H86" s="892"/>
      <c r="I86" s="892"/>
      <c r="J86" s="892"/>
      <c r="K86" s="892"/>
      <c r="L86" s="892"/>
      <c r="M86" s="892"/>
      <c r="N86" s="892"/>
      <c r="O86" s="892"/>
      <c r="P86" s="892"/>
      <c r="Q86" s="892"/>
      <c r="R86" s="892"/>
      <c r="S86" s="892"/>
      <c r="T86" s="892"/>
      <c r="U86" s="892"/>
      <c r="V86" s="892"/>
      <c r="W86" s="892"/>
      <c r="X86" s="892"/>
      <c r="Y86" s="892"/>
      <c r="Z86" s="892"/>
      <c r="AA86" s="892"/>
      <c r="AB86" s="892"/>
      <c r="AC86" s="892"/>
      <c r="AD86" s="892"/>
      <c r="AE86" s="892"/>
      <c r="AF86" s="893"/>
      <c r="AG86" s="1051">
        <f>COUNT(AG66:AH85)</f>
        <v>8</v>
      </c>
      <c r="AH86" s="1052"/>
      <c r="AI86" s="1080">
        <f>COUNT(AI66:AJ85)</f>
        <v>8</v>
      </c>
      <c r="AJ86" s="1080"/>
      <c r="AK86" s="1053">
        <v>1</v>
      </c>
      <c r="AL86" s="1054"/>
      <c r="AM86" s="906">
        <f>SUM(AM66:AN84)</f>
        <v>60</v>
      </c>
      <c r="AN86" s="907"/>
      <c r="AO86" s="906">
        <f>SUM(AO66:AP84)</f>
        <v>1800</v>
      </c>
      <c r="AP86" s="907"/>
      <c r="AQ86" s="906">
        <f>SUM(AQ70:AQ85)</f>
        <v>517</v>
      </c>
      <c r="AR86" s="907"/>
      <c r="AS86" s="906">
        <f>SUM(AS70:AS85)</f>
        <v>212</v>
      </c>
      <c r="AT86" s="907"/>
      <c r="AU86" s="906">
        <f>SUM(AU70:AU85)</f>
        <v>281</v>
      </c>
      <c r="AV86" s="907"/>
      <c r="AW86" s="906">
        <v>86</v>
      </c>
      <c r="AX86" s="907"/>
      <c r="AY86" s="906">
        <f>SUM(AY70:AY85)</f>
        <v>0</v>
      </c>
      <c r="AZ86" s="907"/>
      <c r="BA86" s="906">
        <f>SUM(BA70:BA85)</f>
        <v>983</v>
      </c>
      <c r="BB86" s="1073"/>
      <c r="BC86" s="1033">
        <f>SUM(BC70:BD84)</f>
        <v>5</v>
      </c>
      <c r="BD86" s="1072"/>
      <c r="BE86" s="1033">
        <f>SUM(BE70:BF84)</f>
        <v>9</v>
      </c>
      <c r="BF86" s="1072"/>
      <c r="BG86" s="1033">
        <f>SUM(BG70:BH84)</f>
        <v>9</v>
      </c>
      <c r="BH86" s="1072"/>
      <c r="BI86" s="1033">
        <f>SUM(BI70:BJ84)</f>
        <v>8</v>
      </c>
      <c r="BJ86" s="1034"/>
    </row>
    <row r="87" spans="1:70" s="106" customFormat="1" ht="12" customHeight="1" thickTop="1" thickBot="1">
      <c r="A87" s="233"/>
      <c r="B87" s="234"/>
      <c r="C87" s="234"/>
      <c r="D87" s="234"/>
      <c r="E87" s="234"/>
      <c r="F87" s="896" t="s">
        <v>172</v>
      </c>
      <c r="G87" s="897"/>
      <c r="H87" s="897"/>
      <c r="I87" s="897"/>
      <c r="J87" s="897"/>
      <c r="K87" s="897"/>
      <c r="L87" s="897"/>
      <c r="M87" s="897"/>
      <c r="N87" s="897"/>
      <c r="O87" s="897"/>
      <c r="P87" s="897"/>
      <c r="Q87" s="897"/>
      <c r="R87" s="897"/>
      <c r="S87" s="897"/>
      <c r="T87" s="897"/>
      <c r="U87" s="897"/>
      <c r="V87" s="897"/>
      <c r="W87" s="897"/>
      <c r="X87" s="897"/>
      <c r="Y87" s="897"/>
      <c r="Z87" s="897"/>
      <c r="AA87" s="897"/>
      <c r="AB87" s="897"/>
      <c r="AC87" s="897"/>
      <c r="AD87" s="897"/>
      <c r="AE87" s="897"/>
      <c r="AF87" s="898"/>
      <c r="AG87" s="894">
        <f>AG57+AG63+AG86</f>
        <v>12</v>
      </c>
      <c r="AH87" s="895"/>
      <c r="AI87" s="914">
        <f>AI57+AI63+AI86</f>
        <v>8</v>
      </c>
      <c r="AJ87" s="915"/>
      <c r="AK87" s="928">
        <v>1</v>
      </c>
      <c r="AL87" s="915"/>
      <c r="AM87" s="903">
        <f>AM57+AM63+AM86</f>
        <v>90</v>
      </c>
      <c r="AN87" s="1050"/>
      <c r="AO87" s="903">
        <f>AO57+AO63+AO86</f>
        <v>2700</v>
      </c>
      <c r="AP87" s="904"/>
      <c r="AQ87" s="903">
        <f>AQ57+AQ63+AQ86</f>
        <v>869</v>
      </c>
      <c r="AR87" s="904"/>
      <c r="AS87" s="903">
        <f>AS57+AS63+AS86</f>
        <v>338</v>
      </c>
      <c r="AT87" s="904"/>
      <c r="AU87" s="903">
        <f>AU57+AU63+AU86</f>
        <v>507</v>
      </c>
      <c r="AV87" s="904"/>
      <c r="AW87" s="903">
        <f>AW57+AW63+AW86</f>
        <v>86</v>
      </c>
      <c r="AX87" s="904"/>
      <c r="AY87" s="903">
        <f>AY57+AY63+AY86</f>
        <v>0</v>
      </c>
      <c r="AZ87" s="904"/>
      <c r="BA87" s="903">
        <f>BA57+BA63+BA86</f>
        <v>1531</v>
      </c>
      <c r="BB87" s="1074"/>
      <c r="BC87" s="1078">
        <f>BC57+BC63+BC86</f>
        <v>17</v>
      </c>
      <c r="BD87" s="1071"/>
      <c r="BE87" s="1070">
        <f>BE57+BE63+BE86</f>
        <v>13</v>
      </c>
      <c r="BF87" s="1071"/>
      <c r="BG87" s="1070">
        <f>BG57+BG63+BG86</f>
        <v>12</v>
      </c>
      <c r="BH87" s="1071"/>
      <c r="BI87" s="1070">
        <f>BI57+BI63+BI86</f>
        <v>11</v>
      </c>
      <c r="BJ87" s="1076"/>
    </row>
    <row r="88" spans="1:70" s="106" customFormat="1" ht="4.9000000000000004" customHeight="1" thickTop="1" thickBot="1">
      <c r="A88" s="235"/>
      <c r="B88" s="235"/>
      <c r="C88" s="235"/>
      <c r="D88" s="235"/>
      <c r="E88" s="235"/>
      <c r="F88" s="908"/>
      <c r="G88" s="908"/>
      <c r="H88" s="908"/>
      <c r="I88" s="908"/>
      <c r="J88" s="908"/>
      <c r="K88" s="908"/>
      <c r="L88" s="908"/>
      <c r="M88" s="908"/>
      <c r="N88" s="908"/>
      <c r="O88" s="908"/>
      <c r="P88" s="908"/>
      <c r="Q88" s="908"/>
      <c r="R88" s="908"/>
      <c r="S88" s="908"/>
      <c r="T88" s="908"/>
      <c r="U88" s="908"/>
      <c r="V88" s="908"/>
      <c r="W88" s="908"/>
      <c r="X88" s="908"/>
      <c r="Y88" s="908"/>
      <c r="Z88" s="908"/>
      <c r="AA88" s="908"/>
      <c r="AB88" s="908"/>
      <c r="AC88" s="908"/>
      <c r="AD88" s="908"/>
      <c r="AE88" s="908"/>
      <c r="AF88" s="908"/>
      <c r="AG88" s="909"/>
      <c r="AH88" s="909"/>
      <c r="AI88" s="20"/>
      <c r="AJ88" s="20"/>
      <c r="AK88" s="29"/>
      <c r="AL88" s="29"/>
      <c r="AM88" s="236"/>
      <c r="AN88" s="122"/>
      <c r="AO88" s="236"/>
      <c r="AP88" s="236"/>
      <c r="AQ88" s="236"/>
      <c r="AR88" s="236"/>
      <c r="AS88" s="236"/>
      <c r="AT88" s="236"/>
      <c r="AU88" s="236"/>
      <c r="AV88" s="236"/>
      <c r="AW88" s="236"/>
      <c r="AX88" s="236"/>
      <c r="AY88" s="236"/>
      <c r="AZ88" s="236"/>
      <c r="BA88" s="236"/>
      <c r="BB88" s="236"/>
      <c r="BC88" s="237"/>
      <c r="BD88" s="122"/>
      <c r="BE88" s="237"/>
      <c r="BF88" s="122"/>
      <c r="BG88" s="237"/>
      <c r="BH88" s="122"/>
      <c r="BI88" s="237"/>
      <c r="BJ88" s="238"/>
    </row>
    <row r="89" spans="1:70" s="106" customFormat="1" ht="12" customHeight="1" thickTop="1" thickBot="1">
      <c r="A89" s="235"/>
      <c r="B89" s="235"/>
      <c r="C89" s="235"/>
      <c r="D89" s="235"/>
      <c r="E89" s="235"/>
      <c r="F89" s="1095" t="s">
        <v>79</v>
      </c>
      <c r="G89" s="908"/>
      <c r="H89" s="908"/>
      <c r="I89" s="908"/>
      <c r="J89" s="908"/>
      <c r="K89" s="908"/>
      <c r="L89" s="908"/>
      <c r="M89" s="908"/>
      <c r="N89" s="908"/>
      <c r="O89" s="908"/>
      <c r="P89" s="908"/>
      <c r="Q89" s="908"/>
      <c r="R89" s="908"/>
      <c r="S89" s="908"/>
      <c r="T89" s="908"/>
      <c r="U89" s="908"/>
      <c r="V89" s="908"/>
      <c r="W89" s="908"/>
      <c r="X89" s="908"/>
      <c r="Y89" s="908"/>
      <c r="Z89" s="908"/>
      <c r="AA89" s="908"/>
      <c r="AB89" s="908"/>
      <c r="AC89" s="908"/>
      <c r="AD89" s="908"/>
      <c r="AE89" s="908"/>
      <c r="AF89" s="908"/>
      <c r="AG89" s="886">
        <v>1</v>
      </c>
      <c r="AH89" s="887"/>
      <c r="AI89" s="886">
        <v>6</v>
      </c>
      <c r="AJ89" s="887"/>
      <c r="AK89" s="899">
        <v>0</v>
      </c>
      <c r="AL89" s="900"/>
      <c r="AM89" s="1048">
        <v>30</v>
      </c>
      <c r="AN89" s="1049"/>
      <c r="AO89" s="883">
        <f>(AM89)*30</f>
        <v>900</v>
      </c>
      <c r="AP89" s="884"/>
      <c r="AQ89" s="883">
        <f>$BC$48*BC89+$BE$48*BE89+$BG$48*BG89+$BI$48*BI89</f>
        <v>340</v>
      </c>
      <c r="AR89" s="884"/>
      <c r="AS89" s="883"/>
      <c r="AT89" s="884"/>
      <c r="AU89" s="883"/>
      <c r="AV89" s="884"/>
      <c r="AW89" s="883"/>
      <c r="AX89" s="884"/>
      <c r="AY89" s="883"/>
      <c r="AZ89" s="884"/>
      <c r="BA89" s="883">
        <f>AO89-AQ89</f>
        <v>560</v>
      </c>
      <c r="BB89" s="884"/>
      <c r="BC89" s="1086">
        <f>BC92</f>
        <v>0</v>
      </c>
      <c r="BD89" s="1032"/>
      <c r="BE89" s="1029">
        <f>BE92</f>
        <v>6</v>
      </c>
      <c r="BF89" s="1032"/>
      <c r="BG89" s="1029">
        <f>BG92</f>
        <v>6</v>
      </c>
      <c r="BH89" s="1032"/>
      <c r="BI89" s="1029">
        <f>BI92</f>
        <v>8</v>
      </c>
      <c r="BJ89" s="1030"/>
    </row>
    <row r="90" spans="1:70" s="106" customFormat="1" ht="12" customHeight="1" thickTop="1">
      <c r="A90" s="235"/>
      <c r="B90" s="235"/>
      <c r="C90" s="235"/>
      <c r="D90" s="235"/>
      <c r="E90" s="235"/>
      <c r="F90" s="630"/>
      <c r="G90" s="597"/>
      <c r="H90" s="581"/>
      <c r="I90" s="1096" t="s">
        <v>186</v>
      </c>
      <c r="J90" s="1097"/>
      <c r="K90" s="1097"/>
      <c r="L90" s="1097"/>
      <c r="M90" s="1097"/>
      <c r="N90" s="1097"/>
      <c r="O90" s="1097"/>
      <c r="P90" s="1097"/>
      <c r="Q90" s="1097"/>
      <c r="R90" s="1097"/>
      <c r="S90" s="1097"/>
      <c r="T90" s="1097"/>
      <c r="U90" s="1097"/>
      <c r="V90" s="1097"/>
      <c r="W90" s="1097"/>
      <c r="X90" s="1097"/>
      <c r="Y90" s="1097"/>
      <c r="Z90" s="1097"/>
      <c r="AA90" s="1097"/>
      <c r="AB90" s="1097"/>
      <c r="AC90" s="1097"/>
      <c r="AD90" s="1097"/>
      <c r="AE90" s="1097"/>
      <c r="AF90" s="1098"/>
      <c r="AG90" s="706"/>
      <c r="AH90" s="707"/>
      <c r="AI90" s="888"/>
      <c r="AJ90" s="707"/>
      <c r="AK90" s="653"/>
      <c r="AL90" s="882"/>
      <c r="AM90" s="901"/>
      <c r="AN90" s="902"/>
      <c r="AO90" s="905"/>
      <c r="AP90" s="905"/>
      <c r="AQ90" s="905"/>
      <c r="AR90" s="905"/>
      <c r="AS90" s="905"/>
      <c r="AT90" s="905"/>
      <c r="AU90" s="905"/>
      <c r="AV90" s="905"/>
      <c r="AW90" s="905"/>
      <c r="AX90" s="905"/>
      <c r="AY90" s="905"/>
      <c r="AZ90" s="905"/>
      <c r="BA90" s="655"/>
      <c r="BB90" s="885"/>
      <c r="BC90" s="325">
        <v>0</v>
      </c>
      <c r="BD90" s="305"/>
      <c r="BE90" s="314">
        <v>3</v>
      </c>
      <c r="BF90" s="305"/>
      <c r="BG90" s="314">
        <v>3</v>
      </c>
      <c r="BH90" s="305"/>
      <c r="BI90" s="314">
        <v>4</v>
      </c>
      <c r="BJ90" s="306"/>
    </row>
    <row r="91" spans="1:70" s="106" customFormat="1" ht="12" customHeight="1">
      <c r="A91" s="235"/>
      <c r="B91" s="235"/>
      <c r="C91" s="235"/>
      <c r="D91" s="235"/>
      <c r="E91" s="235"/>
      <c r="F91" s="630"/>
      <c r="G91" s="597"/>
      <c r="H91" s="581"/>
      <c r="I91" s="1096" t="s">
        <v>187</v>
      </c>
      <c r="J91" s="1097"/>
      <c r="K91" s="1097"/>
      <c r="L91" s="1097"/>
      <c r="M91" s="1097"/>
      <c r="N91" s="1097"/>
      <c r="O91" s="1097"/>
      <c r="P91" s="1097"/>
      <c r="Q91" s="1097"/>
      <c r="R91" s="1097"/>
      <c r="S91" s="1097"/>
      <c r="T91" s="1097"/>
      <c r="U91" s="1097"/>
      <c r="V91" s="1097"/>
      <c r="W91" s="1097"/>
      <c r="X91" s="1097"/>
      <c r="Y91" s="1097"/>
      <c r="Z91" s="1097"/>
      <c r="AA91" s="1097"/>
      <c r="AB91" s="1097"/>
      <c r="AC91" s="1097"/>
      <c r="AD91" s="1097"/>
      <c r="AE91" s="1097"/>
      <c r="AF91" s="1098"/>
      <c r="AG91" s="706"/>
      <c r="AH91" s="707"/>
      <c r="AI91" s="888"/>
      <c r="AJ91" s="707"/>
      <c r="AK91" s="653"/>
      <c r="AL91" s="882"/>
      <c r="AM91" s="901">
        <f>SUM(BC91:BJ91)</f>
        <v>30</v>
      </c>
      <c r="AN91" s="902"/>
      <c r="AO91" s="905"/>
      <c r="AP91" s="905"/>
      <c r="AQ91" s="905"/>
      <c r="AR91" s="905"/>
      <c r="AS91" s="905"/>
      <c r="AT91" s="905"/>
      <c r="AU91" s="905"/>
      <c r="AV91" s="905"/>
      <c r="AW91" s="905"/>
      <c r="AX91" s="905"/>
      <c r="AY91" s="905"/>
      <c r="AZ91" s="905"/>
      <c r="BA91" s="655"/>
      <c r="BB91" s="885"/>
      <c r="BC91" s="325"/>
      <c r="BD91" s="305"/>
      <c r="BE91" s="314">
        <v>9</v>
      </c>
      <c r="BF91" s="305"/>
      <c r="BG91" s="314">
        <v>9</v>
      </c>
      <c r="BH91" s="305"/>
      <c r="BI91" s="314">
        <v>12</v>
      </c>
      <c r="BJ91" s="306"/>
    </row>
    <row r="92" spans="1:70" s="106" customFormat="1" ht="12" customHeight="1" thickBot="1">
      <c r="A92" s="235"/>
      <c r="B92" s="235"/>
      <c r="C92" s="235"/>
      <c r="D92" s="235"/>
      <c r="E92" s="235"/>
      <c r="F92" s="630"/>
      <c r="G92" s="597"/>
      <c r="H92" s="581"/>
      <c r="I92" s="1096" t="s">
        <v>188</v>
      </c>
      <c r="J92" s="1097"/>
      <c r="K92" s="1097"/>
      <c r="L92" s="1097"/>
      <c r="M92" s="1097"/>
      <c r="N92" s="1097"/>
      <c r="O92" s="1097"/>
      <c r="P92" s="1097"/>
      <c r="Q92" s="1097"/>
      <c r="R92" s="1097"/>
      <c r="S92" s="1097"/>
      <c r="T92" s="1097"/>
      <c r="U92" s="1097"/>
      <c r="V92" s="1097"/>
      <c r="W92" s="1097"/>
      <c r="X92" s="1097"/>
      <c r="Y92" s="1097"/>
      <c r="Z92" s="1097"/>
      <c r="AA92" s="1097"/>
      <c r="AB92" s="1097"/>
      <c r="AC92" s="1097"/>
      <c r="AD92" s="1097"/>
      <c r="AE92" s="1097"/>
      <c r="AF92" s="1098"/>
      <c r="AG92" s="706"/>
      <c r="AH92" s="707"/>
      <c r="AI92" s="888"/>
      <c r="AJ92" s="707"/>
      <c r="AK92" s="653"/>
      <c r="AL92" s="882"/>
      <c r="AM92" s="901"/>
      <c r="AN92" s="902"/>
      <c r="AO92" s="905"/>
      <c r="AP92" s="905"/>
      <c r="AQ92" s="905"/>
      <c r="AR92" s="905"/>
      <c r="AS92" s="905"/>
      <c r="AT92" s="905"/>
      <c r="AU92" s="905"/>
      <c r="AV92" s="905"/>
      <c r="AW92" s="905"/>
      <c r="AX92" s="905"/>
      <c r="AY92" s="905"/>
      <c r="AZ92" s="905"/>
      <c r="BA92" s="655"/>
      <c r="BB92" s="885"/>
      <c r="BC92" s="325"/>
      <c r="BD92" s="305"/>
      <c r="BE92" s="314">
        <v>6</v>
      </c>
      <c r="BF92" s="305"/>
      <c r="BG92" s="314">
        <v>6</v>
      </c>
      <c r="BH92" s="305"/>
      <c r="BI92" s="314">
        <v>8</v>
      </c>
      <c r="BJ92" s="306"/>
    </row>
    <row r="93" spans="1:70" s="106" customFormat="1" ht="12" customHeight="1" thickBot="1">
      <c r="A93" s="235"/>
      <c r="B93" s="235"/>
      <c r="C93" s="235"/>
      <c r="D93" s="235"/>
      <c r="E93" s="235"/>
      <c r="F93" s="1046" t="s">
        <v>77</v>
      </c>
      <c r="G93" s="1047"/>
      <c r="H93" s="1047"/>
      <c r="I93" s="1047"/>
      <c r="J93" s="1047"/>
      <c r="K93" s="1047"/>
      <c r="L93" s="1047"/>
      <c r="M93" s="1047"/>
      <c r="N93" s="1047"/>
      <c r="O93" s="1047"/>
      <c r="P93" s="1047"/>
      <c r="Q93" s="1047"/>
      <c r="R93" s="1047"/>
      <c r="S93" s="1047"/>
      <c r="T93" s="1047"/>
      <c r="U93" s="1047"/>
      <c r="V93" s="1047"/>
      <c r="W93" s="1047"/>
      <c r="X93" s="1047"/>
      <c r="Y93" s="1047"/>
      <c r="Z93" s="1047"/>
      <c r="AA93" s="1047"/>
      <c r="AB93" s="1047"/>
      <c r="AC93" s="1047"/>
      <c r="AD93" s="1047"/>
      <c r="AE93" s="1047"/>
      <c r="AF93" s="1047"/>
      <c r="AG93" s="396">
        <f>AG87+AG89</f>
        <v>13</v>
      </c>
      <c r="AH93" s="396"/>
      <c r="AI93" s="396">
        <f>AI87+AI89</f>
        <v>14</v>
      </c>
      <c r="AJ93" s="396"/>
      <c r="AK93" s="396">
        <f>AK87+AK89</f>
        <v>1</v>
      </c>
      <c r="AL93" s="396"/>
      <c r="AM93" s="913">
        <f>AM87+AM89</f>
        <v>120</v>
      </c>
      <c r="AN93" s="924"/>
      <c r="AO93" s="913">
        <f>AO87+AO89</f>
        <v>3600</v>
      </c>
      <c r="AP93" s="913"/>
      <c r="AQ93" s="913">
        <f>AQ87+AQ89</f>
        <v>1209</v>
      </c>
      <c r="AR93" s="913"/>
      <c r="AS93" s="913">
        <f>AS87+AS89</f>
        <v>338</v>
      </c>
      <c r="AT93" s="913"/>
      <c r="AU93" s="913">
        <f>AU87+AU89</f>
        <v>507</v>
      </c>
      <c r="AV93" s="913"/>
      <c r="AW93" s="913">
        <f>AW87+AW89</f>
        <v>86</v>
      </c>
      <c r="AX93" s="913"/>
      <c r="AY93" s="913">
        <f>AY87+AY89</f>
        <v>0</v>
      </c>
      <c r="AZ93" s="913"/>
      <c r="BA93" s="913">
        <f>BA87+BA89</f>
        <v>2091</v>
      </c>
      <c r="BB93" s="913"/>
      <c r="BC93" s="1083">
        <f>BC87+BC89</f>
        <v>17</v>
      </c>
      <c r="BD93" s="1064"/>
      <c r="BE93" s="1064">
        <f>BE87+BE89</f>
        <v>19</v>
      </c>
      <c r="BF93" s="1064"/>
      <c r="BG93" s="1064">
        <f>BG87+BG89</f>
        <v>18</v>
      </c>
      <c r="BH93" s="1064"/>
      <c r="BI93" s="1064">
        <f>BI87+BI89</f>
        <v>19</v>
      </c>
      <c r="BJ93" s="1065"/>
    </row>
    <row r="94" spans="1:70" s="4" customFormat="1" ht="14.25" customHeight="1" thickBot="1">
      <c r="A94" s="76"/>
      <c r="B94" s="76"/>
      <c r="C94" s="76"/>
      <c r="D94" s="76"/>
      <c r="E94" s="76"/>
      <c r="F94" s="916" t="s">
        <v>151</v>
      </c>
      <c r="G94" s="321"/>
      <c r="H94" s="321"/>
      <c r="I94" s="321"/>
      <c r="J94" s="321"/>
      <c r="K94" s="321"/>
      <c r="L94" s="321"/>
      <c r="M94" s="321"/>
      <c r="N94" s="321"/>
      <c r="O94" s="321"/>
      <c r="P94" s="321"/>
      <c r="Q94" s="321"/>
      <c r="R94" s="321"/>
      <c r="S94" s="321"/>
      <c r="T94" s="321"/>
      <c r="U94" s="321"/>
      <c r="V94" s="321"/>
      <c r="W94" s="321"/>
      <c r="X94" s="321"/>
      <c r="Y94" s="321"/>
      <c r="Z94" s="321"/>
      <c r="AA94" s="321"/>
      <c r="AB94" s="321"/>
      <c r="AC94" s="321"/>
      <c r="AD94" s="321"/>
      <c r="AE94" s="321"/>
      <c r="AF94" s="321"/>
      <c r="AG94" s="321"/>
      <c r="AH94" s="917"/>
      <c r="AI94" s="251"/>
      <c r="AJ94" s="1044">
        <f>SUM(BC94:BJ94)</f>
        <v>12</v>
      </c>
      <c r="AK94" s="1044"/>
      <c r="AL94" s="1044"/>
      <c r="AM94" s="1044"/>
      <c r="AN94" s="1044"/>
      <c r="AO94" s="1044"/>
      <c r="AP94" s="1044"/>
      <c r="AQ94" s="1044"/>
      <c r="AR94" s="1044"/>
      <c r="AS94" s="1044"/>
      <c r="AT94" s="1044"/>
      <c r="AU94" s="1044"/>
      <c r="AV94" s="1044"/>
      <c r="AW94" s="1044"/>
      <c r="AX94" s="1044"/>
      <c r="AY94" s="1044"/>
      <c r="AZ94" s="1044"/>
      <c r="BA94" s="1044"/>
      <c r="BB94" s="1045"/>
      <c r="BC94" s="874">
        <f>COUNTIF($AG$53:$AH$56,1)+COUNTIF($AG$59:$AH$61,1)+COUNTIF($AG$66:$AH$68,1)+COUNTIF($AG$70:$AH$85,1)</f>
        <v>3</v>
      </c>
      <c r="BD94" s="721"/>
      <c r="BE94" s="721">
        <v>4</v>
      </c>
      <c r="BF94" s="721"/>
      <c r="BG94" s="721">
        <f>COUNTIF($AG$53:$AH$56,3)+COUNTIF($AG$59:$AH$61,3)+COUNTIF($AG$66:$AH$68,3)+COUNTIF($AG$70:$AH$85,3)</f>
        <v>3</v>
      </c>
      <c r="BH94" s="721"/>
      <c r="BI94" s="721">
        <v>2</v>
      </c>
      <c r="BJ94" s="875"/>
    </row>
    <row r="95" spans="1:70" s="4" customFormat="1" ht="11.25" customHeight="1">
      <c r="A95" s="76"/>
      <c r="B95" s="76"/>
      <c r="C95" s="76"/>
      <c r="D95" s="76"/>
      <c r="E95" s="76"/>
      <c r="F95" s="921" t="s">
        <v>180</v>
      </c>
      <c r="G95" s="922"/>
      <c r="H95" s="922"/>
      <c r="I95" s="922"/>
      <c r="J95" s="922"/>
      <c r="K95" s="922"/>
      <c r="L95" s="922"/>
      <c r="M95" s="922"/>
      <c r="N95" s="922"/>
      <c r="O95" s="922"/>
      <c r="P95" s="922"/>
      <c r="Q95" s="922"/>
      <c r="R95" s="922"/>
      <c r="S95" s="922"/>
      <c r="T95" s="922"/>
      <c r="U95" s="922"/>
      <c r="V95" s="922"/>
      <c r="W95" s="922"/>
      <c r="X95" s="922"/>
      <c r="Y95" s="922"/>
      <c r="Z95" s="922"/>
      <c r="AA95" s="922"/>
      <c r="AB95" s="922"/>
      <c r="AC95" s="922"/>
      <c r="AD95" s="922"/>
      <c r="AE95" s="922"/>
      <c r="AF95" s="922"/>
      <c r="AG95" s="922"/>
      <c r="AH95" s="923"/>
      <c r="AI95" s="252"/>
      <c r="AJ95" s="878">
        <f>SUM(BC95:BJ95)</f>
        <v>12</v>
      </c>
      <c r="AK95" s="878"/>
      <c r="AL95" s="878"/>
      <c r="AM95" s="878"/>
      <c r="AN95" s="878"/>
      <c r="AO95" s="878"/>
      <c r="AP95" s="878"/>
      <c r="AQ95" s="878"/>
      <c r="AR95" s="878"/>
      <c r="AS95" s="878"/>
      <c r="AT95" s="878"/>
      <c r="AU95" s="878"/>
      <c r="AV95" s="878"/>
      <c r="AW95" s="878"/>
      <c r="AX95" s="878"/>
      <c r="AY95" s="878"/>
      <c r="AZ95" s="878"/>
      <c r="BA95" s="878"/>
      <c r="BB95" s="879"/>
      <c r="BC95" s="874">
        <f>COUNTIF($AI$53:$AJ$56,1)+COUNTIF($AI$59:$AJ$62,1)+COUNTIF($AI$66:$AJ$68,1)+COUNTIF($AI$70:$AJ$85,1)</f>
        <v>5</v>
      </c>
      <c r="BD95" s="721"/>
      <c r="BE95" s="874">
        <f>COUNTIF($AI$53:$AJ$56,2)+COUNTIF($AI$59:$AJ$62,2)+COUNTIF($AI$66:$AJ$68,2)+COUNTIF($AI$70:$AJ$85,2)</f>
        <v>3</v>
      </c>
      <c r="BF95" s="721"/>
      <c r="BG95" s="874">
        <f>COUNTIF($AI$53:$AJ$56,3)+COUNTIF($AI$59:$AJ$62,3)+COUNTIF($AI$66:$AJ$68,3)+COUNTIF($AI$70:$AJ$85,3)</f>
        <v>1</v>
      </c>
      <c r="BH95" s="721"/>
      <c r="BI95" s="874">
        <f>COUNTIF($AI$53:$AJ$56,4)+COUNTIF($AI$59:$AJ$62,4)+COUNTIF($AI$66:$AJ$68,4)+COUNTIF($AI$70:$AJ$85,4)</f>
        <v>3</v>
      </c>
      <c r="BJ95" s="721"/>
    </row>
    <row r="96" spans="1:70" ht="11.25" customHeight="1" thickBot="1">
      <c r="F96" s="925" t="s">
        <v>181</v>
      </c>
      <c r="G96" s="926"/>
      <c r="H96" s="926"/>
      <c r="I96" s="926"/>
      <c r="J96" s="926"/>
      <c r="K96" s="926"/>
      <c r="L96" s="926"/>
      <c r="M96" s="926"/>
      <c r="N96" s="926"/>
      <c r="O96" s="926"/>
      <c r="P96" s="926"/>
      <c r="Q96" s="926"/>
      <c r="R96" s="926"/>
      <c r="S96" s="926"/>
      <c r="T96" s="926"/>
      <c r="U96" s="926"/>
      <c r="V96" s="926"/>
      <c r="W96" s="926"/>
      <c r="X96" s="926"/>
      <c r="Y96" s="926"/>
      <c r="Z96" s="926"/>
      <c r="AA96" s="926"/>
      <c r="AB96" s="926"/>
      <c r="AC96" s="926"/>
      <c r="AD96" s="926"/>
      <c r="AE96" s="926"/>
      <c r="AF96" s="926"/>
      <c r="AG96" s="926"/>
      <c r="AH96" s="927"/>
      <c r="AI96" s="253"/>
      <c r="AJ96" s="483">
        <f>SUM(BC96:BJ96)</f>
        <v>1</v>
      </c>
      <c r="AK96" s="483"/>
      <c r="AL96" s="483"/>
      <c r="AM96" s="483"/>
      <c r="AN96" s="483"/>
      <c r="AO96" s="483"/>
      <c r="AP96" s="483"/>
      <c r="AQ96" s="483"/>
      <c r="AR96" s="483"/>
      <c r="AS96" s="483"/>
      <c r="AT96" s="483"/>
      <c r="AU96" s="483"/>
      <c r="AV96" s="483"/>
      <c r="AW96" s="483"/>
      <c r="AX96" s="483"/>
      <c r="AY96" s="483"/>
      <c r="AZ96" s="483"/>
      <c r="BA96" s="483"/>
      <c r="BB96" s="880"/>
      <c r="BC96" s="1093"/>
      <c r="BD96" s="871"/>
      <c r="BE96" s="871"/>
      <c r="BF96" s="871"/>
      <c r="BG96" s="871"/>
      <c r="BH96" s="871"/>
      <c r="BI96" s="872">
        <v>1</v>
      </c>
      <c r="BJ96" s="873"/>
      <c r="BK96" s="108"/>
    </row>
    <row r="97" spans="1:71" s="106" customFormat="1" ht="12" customHeight="1" thickTop="1">
      <c r="A97" s="235"/>
      <c r="B97" s="235"/>
      <c r="C97" s="235"/>
      <c r="D97" s="235"/>
      <c r="E97" s="235"/>
      <c r="F97" s="911" t="s">
        <v>173</v>
      </c>
      <c r="G97" s="912"/>
      <c r="H97" s="912"/>
      <c r="I97" s="912"/>
      <c r="J97" s="912"/>
      <c r="K97" s="912"/>
      <c r="L97" s="912"/>
      <c r="M97" s="912"/>
      <c r="N97" s="912"/>
      <c r="O97" s="912"/>
      <c r="P97" s="912"/>
      <c r="Q97" s="912"/>
      <c r="R97" s="912"/>
      <c r="S97" s="912"/>
      <c r="T97" s="912"/>
      <c r="U97" s="912"/>
      <c r="V97" s="912"/>
      <c r="W97" s="912"/>
      <c r="X97" s="912"/>
      <c r="Y97" s="912"/>
      <c r="Z97" s="912"/>
      <c r="AA97" s="912"/>
      <c r="AB97" s="912"/>
      <c r="AC97" s="912"/>
      <c r="AD97" s="912"/>
      <c r="AE97" s="912"/>
      <c r="AF97" s="912"/>
      <c r="AG97" s="912"/>
      <c r="AH97" s="912"/>
      <c r="AI97" s="912"/>
      <c r="AJ97" s="912"/>
      <c r="AK97" s="912"/>
      <c r="AL97" s="912"/>
      <c r="AM97" s="912"/>
      <c r="AN97" s="912"/>
      <c r="AO97" s="912"/>
      <c r="AP97" s="912"/>
      <c r="AQ97" s="912"/>
      <c r="AR97" s="912"/>
      <c r="AS97" s="912"/>
      <c r="AT97" s="912"/>
      <c r="AU97" s="912"/>
      <c r="AV97" s="912"/>
      <c r="AW97" s="912"/>
      <c r="AX97" s="912"/>
      <c r="AY97" s="912"/>
      <c r="AZ97" s="912"/>
      <c r="BA97" s="912"/>
      <c r="BB97" s="912"/>
      <c r="BC97" s="239"/>
      <c r="BD97" s="239"/>
      <c r="BE97" s="239"/>
      <c r="BF97" s="239"/>
      <c r="BG97" s="239"/>
      <c r="BH97" s="239"/>
      <c r="BI97" s="239"/>
      <c r="BJ97" s="239"/>
    </row>
    <row r="98" spans="1:71" s="106" customFormat="1" ht="12" customHeight="1">
      <c r="A98" s="235"/>
      <c r="B98" s="235"/>
      <c r="C98" s="235"/>
      <c r="D98" s="235"/>
      <c r="E98" s="235"/>
      <c r="F98" s="918" t="s">
        <v>30</v>
      </c>
      <c r="G98" s="919"/>
      <c r="H98" s="919"/>
      <c r="I98" s="919"/>
      <c r="J98" s="919"/>
      <c r="K98" s="919"/>
      <c r="L98" s="919"/>
      <c r="M98" s="919"/>
      <c r="N98" s="919"/>
      <c r="O98" s="919"/>
      <c r="P98" s="919"/>
      <c r="Q98" s="919"/>
      <c r="R98" s="919"/>
      <c r="S98" s="919"/>
      <c r="T98" s="919"/>
      <c r="U98" s="919"/>
      <c r="V98" s="919"/>
      <c r="W98" s="919"/>
      <c r="X98" s="919"/>
      <c r="Y98" s="919"/>
      <c r="Z98" s="919"/>
      <c r="AA98" s="919"/>
      <c r="AB98" s="919"/>
      <c r="AC98" s="919"/>
      <c r="AD98" s="919"/>
      <c r="AE98" s="919"/>
      <c r="AF98" s="920"/>
      <c r="AG98" s="876"/>
      <c r="AH98" s="877"/>
      <c r="AI98" s="373">
        <v>3</v>
      </c>
      <c r="AJ98" s="372"/>
      <c r="AK98" s="876"/>
      <c r="AL98" s="877"/>
      <c r="AM98" s="910">
        <v>6</v>
      </c>
      <c r="AN98" s="694"/>
      <c r="AO98" s="628">
        <v>216</v>
      </c>
      <c r="AP98" s="694"/>
      <c r="AQ98" s="628">
        <v>216</v>
      </c>
      <c r="AR98" s="694"/>
      <c r="AS98" s="628">
        <v>18</v>
      </c>
      <c r="AT98" s="694"/>
      <c r="AU98" s="628">
        <v>198</v>
      </c>
      <c r="AV98" s="694"/>
      <c r="AW98" s="1084"/>
      <c r="AX98" s="1085"/>
      <c r="AY98" s="628"/>
      <c r="AZ98" s="694"/>
      <c r="BA98" s="714"/>
      <c r="BB98" s="637"/>
      <c r="BC98" s="1082">
        <v>4</v>
      </c>
      <c r="BD98" s="681"/>
      <c r="BE98" s="680">
        <v>4</v>
      </c>
      <c r="BF98" s="681"/>
      <c r="BG98" s="680">
        <v>4</v>
      </c>
      <c r="BH98" s="681"/>
      <c r="BI98" s="876"/>
      <c r="BJ98" s="877"/>
    </row>
    <row r="99" spans="1:71" s="106" customFormat="1" ht="12" customHeight="1">
      <c r="A99" s="235"/>
      <c r="B99" s="235"/>
      <c r="C99" s="235"/>
      <c r="D99" s="235"/>
      <c r="E99" s="235"/>
      <c r="F99" s="270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268"/>
      <c r="AH99" s="268"/>
      <c r="AI99" s="267"/>
      <c r="AJ99" s="267"/>
      <c r="AK99" s="268"/>
      <c r="AL99" s="268"/>
      <c r="AM99" s="281"/>
      <c r="AN99" s="282"/>
      <c r="AO99" s="281"/>
      <c r="AP99" s="282"/>
      <c r="AQ99" s="281"/>
      <c r="AR99" s="282"/>
      <c r="AS99" s="281"/>
      <c r="AT99" s="282"/>
      <c r="AU99" s="281"/>
      <c r="AV99" s="282"/>
      <c r="AW99" s="283"/>
      <c r="AX99" s="283"/>
      <c r="AY99" s="281"/>
      <c r="AZ99" s="282"/>
      <c r="BA99" s="282"/>
      <c r="BB99" s="282"/>
      <c r="BC99" s="279"/>
      <c r="BD99" s="280"/>
      <c r="BE99" s="279"/>
      <c r="BF99" s="280"/>
      <c r="BG99" s="279"/>
      <c r="BH99" s="280"/>
      <c r="BI99" s="268"/>
      <c r="BJ99" s="268"/>
    </row>
    <row r="100" spans="1:71" ht="17.25" customHeight="1">
      <c r="A100" s="6"/>
      <c r="B100" s="6"/>
      <c r="C100" s="23"/>
      <c r="D100" s="23"/>
      <c r="E100" s="23"/>
      <c r="F100" s="23"/>
      <c r="G100" s="867" t="s">
        <v>174</v>
      </c>
      <c r="H100" s="867"/>
      <c r="I100" s="867"/>
      <c r="J100" s="867"/>
      <c r="K100" s="867"/>
      <c r="L100" s="867"/>
      <c r="M100" s="867"/>
      <c r="N100" s="867"/>
      <c r="O100" s="867"/>
      <c r="P100" s="867"/>
      <c r="Q100" s="867"/>
      <c r="R100" s="867"/>
      <c r="S100" s="867"/>
      <c r="T100" s="867"/>
      <c r="U100" s="867"/>
      <c r="V100" s="867"/>
      <c r="W100" s="867"/>
      <c r="X100" s="867"/>
      <c r="Y100" s="867"/>
      <c r="Z100" s="867"/>
      <c r="AA100" s="867"/>
      <c r="AB100" s="867"/>
      <c r="AC100" s="867"/>
      <c r="AD100" s="867"/>
      <c r="AE100" s="867"/>
      <c r="AF100" s="867"/>
      <c r="AG100" s="867"/>
      <c r="AH100" s="867"/>
      <c r="AI100" s="867"/>
      <c r="AJ100" s="867"/>
      <c r="AK100" s="867"/>
      <c r="AL100" s="867"/>
      <c r="AM100" s="867"/>
      <c r="AN100" s="867"/>
      <c r="AO100" s="867"/>
      <c r="AP100" s="867"/>
      <c r="AQ100" s="867"/>
      <c r="AR100" s="867"/>
      <c r="AS100" s="867"/>
      <c r="AT100" s="867"/>
      <c r="AU100" s="867"/>
      <c r="AV100" s="867"/>
      <c r="AW100" s="867"/>
      <c r="AX100" s="867"/>
      <c r="AY100" s="867"/>
      <c r="AZ100" s="867"/>
      <c r="BA100" s="867"/>
      <c r="BB100" s="867"/>
      <c r="BC100" s="867"/>
      <c r="BD100" s="867"/>
      <c r="BE100" s="867"/>
      <c r="BF100" s="867"/>
      <c r="BG100" s="867"/>
      <c r="BH100" s="867"/>
      <c r="BI100" s="867"/>
      <c r="BJ100" s="867"/>
      <c r="BK100" s="278"/>
      <c r="BL100" s="278"/>
      <c r="BM100" s="278"/>
      <c r="BN100" s="278"/>
      <c r="BO100" s="278"/>
      <c r="BP100" s="278"/>
      <c r="BQ100" s="278"/>
      <c r="BR100" s="3"/>
      <c r="BS100" s="3"/>
    </row>
    <row r="101" spans="1:71" ht="11.25" customHeight="1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5"/>
      <c r="AX101" s="5"/>
      <c r="AY101" s="5"/>
      <c r="AZ101" s="5"/>
      <c r="BA101" s="5"/>
      <c r="BB101" s="5"/>
      <c r="BC101" s="5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</row>
  </sheetData>
  <mergeCells count="814">
    <mergeCell ref="BI91:BJ91"/>
    <mergeCell ref="BA92:BB92"/>
    <mergeCell ref="AQ91:AR91"/>
    <mergeCell ref="AS91:AT91"/>
    <mergeCell ref="AU91:AV91"/>
    <mergeCell ref="AI91:AJ91"/>
    <mergeCell ref="BI92:BJ92"/>
    <mergeCell ref="AO92:AP92"/>
    <mergeCell ref="AQ92:AR92"/>
    <mergeCell ref="AS92:AT92"/>
    <mergeCell ref="BC91:BD91"/>
    <mergeCell ref="BE91:BF91"/>
    <mergeCell ref="BG91:BH91"/>
    <mergeCell ref="AW91:AX91"/>
    <mergeCell ref="AY92:AZ92"/>
    <mergeCell ref="BC92:BD92"/>
    <mergeCell ref="BE92:BF92"/>
    <mergeCell ref="BG98:BH98"/>
    <mergeCell ref="BI98:BJ98"/>
    <mergeCell ref="AK57:AL57"/>
    <mergeCell ref="AK63:AL63"/>
    <mergeCell ref="AK93:AL93"/>
    <mergeCell ref="F89:AF89"/>
    <mergeCell ref="F90:H90"/>
    <mergeCell ref="I90:AF90"/>
    <mergeCell ref="AG89:AH89"/>
    <mergeCell ref="F91:H91"/>
    <mergeCell ref="AG93:AH93"/>
    <mergeCell ref="I91:AF91"/>
    <mergeCell ref="AG91:AH91"/>
    <mergeCell ref="F92:H92"/>
    <mergeCell ref="I92:AF92"/>
    <mergeCell ref="AG92:AH92"/>
    <mergeCell ref="AI92:AJ92"/>
    <mergeCell ref="AK92:AL92"/>
    <mergeCell ref="BA91:BB91"/>
    <mergeCell ref="AW92:AX92"/>
    <mergeCell ref="BG92:BH92"/>
    <mergeCell ref="AK91:AL91"/>
    <mergeCell ref="AM91:AN91"/>
    <mergeCell ref="AO91:AP91"/>
    <mergeCell ref="BE90:BF90"/>
    <mergeCell ref="BA98:BB98"/>
    <mergeCell ref="BE93:BF93"/>
    <mergeCell ref="AY91:AZ91"/>
    <mergeCell ref="BE61:BF61"/>
    <mergeCell ref="BA74:BB74"/>
    <mergeCell ref="BC85:BD85"/>
    <mergeCell ref="BA77:BB77"/>
    <mergeCell ref="BC77:BD77"/>
    <mergeCell ref="BC61:BD61"/>
    <mergeCell ref="BC70:BD70"/>
    <mergeCell ref="BC75:BD75"/>
    <mergeCell ref="BC73:BD73"/>
    <mergeCell ref="BE98:BF98"/>
    <mergeCell ref="BA79:BB79"/>
    <mergeCell ref="BA75:BB75"/>
    <mergeCell ref="AY81:AZ81"/>
    <mergeCell ref="BE75:BF75"/>
    <mergeCell ref="AY83:AZ83"/>
    <mergeCell ref="AY84:AZ84"/>
    <mergeCell ref="BA63:BB63"/>
    <mergeCell ref="BC96:BD96"/>
    <mergeCell ref="BE96:BF96"/>
    <mergeCell ref="BC82:BD82"/>
    <mergeCell ref="BC98:BD98"/>
    <mergeCell ref="BC93:BD93"/>
    <mergeCell ref="AW98:AX98"/>
    <mergeCell ref="AU92:AV92"/>
    <mergeCell ref="AU80:AV80"/>
    <mergeCell ref="BA76:BB76"/>
    <mergeCell ref="AW76:AX76"/>
    <mergeCell ref="AU76:AV76"/>
    <mergeCell ref="AU77:AV77"/>
    <mergeCell ref="AU79:AV79"/>
    <mergeCell ref="AU83:AV83"/>
    <mergeCell ref="AY82:AZ82"/>
    <mergeCell ref="BA80:BB80"/>
    <mergeCell ref="AU78:AV78"/>
    <mergeCell ref="BA78:BB78"/>
    <mergeCell ref="AY90:AZ90"/>
    <mergeCell ref="AW81:AX81"/>
    <mergeCell ref="AU85:AV85"/>
    <mergeCell ref="BC81:BD81"/>
    <mergeCell ref="BA81:BB81"/>
    <mergeCell ref="BA82:BB82"/>
    <mergeCell ref="BC90:BD90"/>
    <mergeCell ref="BA89:BB89"/>
    <mergeCell ref="BC89:BD89"/>
    <mergeCell ref="AG82:AH82"/>
    <mergeCell ref="AS98:AT98"/>
    <mergeCell ref="AK80:AL80"/>
    <mergeCell ref="AK75:AL75"/>
    <mergeCell ref="AK74:AL74"/>
    <mergeCell ref="AK76:AL76"/>
    <mergeCell ref="AM75:AN75"/>
    <mergeCell ref="AM76:AN76"/>
    <mergeCell ref="AM79:AN79"/>
    <mergeCell ref="AM77:AN77"/>
    <mergeCell ref="AG80:AH80"/>
    <mergeCell ref="AI86:AJ86"/>
    <mergeCell ref="AI85:AJ85"/>
    <mergeCell ref="AG85:AH85"/>
    <mergeCell ref="AK84:AL84"/>
    <mergeCell ref="AS90:AT90"/>
    <mergeCell ref="AS77:AT77"/>
    <mergeCell ref="AO74:AP74"/>
    <mergeCell ref="AO75:AP75"/>
    <mergeCell ref="AS79:AT79"/>
    <mergeCell ref="AS80:AT80"/>
    <mergeCell ref="AI77:AJ77"/>
    <mergeCell ref="AK79:AL79"/>
    <mergeCell ref="AI84:AJ84"/>
    <mergeCell ref="AO81:AP81"/>
    <mergeCell ref="AY85:AZ85"/>
    <mergeCell ref="AY73:AZ73"/>
    <mergeCell ref="AY74:AZ74"/>
    <mergeCell ref="AY80:AZ80"/>
    <mergeCell ref="AQ83:AR83"/>
    <mergeCell ref="AS82:AT82"/>
    <mergeCell ref="AU84:AV84"/>
    <mergeCell ref="AW84:AX84"/>
    <mergeCell ref="AS83:AT83"/>
    <mergeCell ref="AW80:AX80"/>
    <mergeCell ref="AU82:AV82"/>
    <mergeCell ref="AS85:AT85"/>
    <mergeCell ref="AU81:AV81"/>
    <mergeCell ref="AW85:AX85"/>
    <mergeCell ref="AW82:AX82"/>
    <mergeCell ref="AW83:AX83"/>
    <mergeCell ref="AS84:AT84"/>
    <mergeCell ref="AS81:AT81"/>
    <mergeCell ref="AO77:AP77"/>
    <mergeCell ref="AQ85:AR85"/>
    <mergeCell ref="AW77:AX77"/>
    <mergeCell ref="AI82:AJ82"/>
    <mergeCell ref="AO80:AP80"/>
    <mergeCell ref="AO78:AP78"/>
    <mergeCell ref="AI80:AJ80"/>
    <mergeCell ref="AM85:AN85"/>
    <mergeCell ref="AM78:AN78"/>
    <mergeCell ref="AI79:AJ79"/>
    <mergeCell ref="AQ75:AR75"/>
    <mergeCell ref="AQ77:AR77"/>
    <mergeCell ref="AK81:AL81"/>
    <mergeCell ref="AM81:AN81"/>
    <mergeCell ref="AO84:AP84"/>
    <mergeCell ref="AQ84:AR84"/>
    <mergeCell ref="AM82:AN82"/>
    <mergeCell ref="AQ80:AR80"/>
    <mergeCell ref="AQ81:AR81"/>
    <mergeCell ref="AM83:AN83"/>
    <mergeCell ref="AK83:AL83"/>
    <mergeCell ref="AO83:AP83"/>
    <mergeCell ref="AQ79:AR79"/>
    <mergeCell ref="AQ82:AR82"/>
    <mergeCell ref="AO82:AP82"/>
    <mergeCell ref="AK82:AL82"/>
    <mergeCell ref="AO79:AP79"/>
    <mergeCell ref="BC79:BD79"/>
    <mergeCell ref="BE86:BF86"/>
    <mergeCell ref="BE87:BF87"/>
    <mergeCell ref="BI84:BJ84"/>
    <mergeCell ref="BI81:BJ81"/>
    <mergeCell ref="BA86:BB86"/>
    <mergeCell ref="BA87:BB87"/>
    <mergeCell ref="BI83:BJ83"/>
    <mergeCell ref="BC80:BD80"/>
    <mergeCell ref="BE83:BF83"/>
    <mergeCell ref="BE80:BF80"/>
    <mergeCell ref="BA85:BB85"/>
    <mergeCell ref="BE85:BF85"/>
    <mergeCell ref="BE84:BF84"/>
    <mergeCell ref="BE81:BF81"/>
    <mergeCell ref="BE82:BF82"/>
    <mergeCell ref="BI87:BJ87"/>
    <mergeCell ref="BI85:BJ85"/>
    <mergeCell ref="BA84:BB84"/>
    <mergeCell ref="BC87:BD87"/>
    <mergeCell ref="BC86:BD86"/>
    <mergeCell ref="BC83:BD83"/>
    <mergeCell ref="BC84:BD84"/>
    <mergeCell ref="BI93:BJ93"/>
    <mergeCell ref="BG93:BH93"/>
    <mergeCell ref="BG83:BH83"/>
    <mergeCell ref="BI90:BJ90"/>
    <mergeCell ref="BG89:BH89"/>
    <mergeCell ref="BG90:BH90"/>
    <mergeCell ref="BG68:BH68"/>
    <mergeCell ref="BI72:BJ72"/>
    <mergeCell ref="BG72:BH72"/>
    <mergeCell ref="BI75:BJ75"/>
    <mergeCell ref="BI68:BJ68"/>
    <mergeCell ref="BG70:BH70"/>
    <mergeCell ref="BG73:BH73"/>
    <mergeCell ref="BI76:BJ76"/>
    <mergeCell ref="BG77:BH77"/>
    <mergeCell ref="BI82:BJ82"/>
    <mergeCell ref="BG81:BH81"/>
    <mergeCell ref="BG82:BH82"/>
    <mergeCell ref="BI77:BJ77"/>
    <mergeCell ref="BI74:BJ74"/>
    <mergeCell ref="BG87:BH87"/>
    <mergeCell ref="BG86:BH86"/>
    <mergeCell ref="BG80:BH80"/>
    <mergeCell ref="BI80:BJ80"/>
    <mergeCell ref="BI57:BJ57"/>
    <mergeCell ref="AO57:AP57"/>
    <mergeCell ref="BE57:BF57"/>
    <mergeCell ref="BA67:BB67"/>
    <mergeCell ref="BC67:BD67"/>
    <mergeCell ref="AY61:AZ61"/>
    <mergeCell ref="AQ57:AR57"/>
    <mergeCell ref="AW61:AX61"/>
    <mergeCell ref="BC68:BD68"/>
    <mergeCell ref="BE66:BF66"/>
    <mergeCell ref="BC66:BD66"/>
    <mergeCell ref="AY63:AZ63"/>
    <mergeCell ref="BA68:BB68"/>
    <mergeCell ref="AW67:AX67"/>
    <mergeCell ref="BE68:BF68"/>
    <mergeCell ref="AW68:AX68"/>
    <mergeCell ref="BC63:BD63"/>
    <mergeCell ref="BI61:BJ61"/>
    <mergeCell ref="BG63:BH63"/>
    <mergeCell ref="BG61:BH61"/>
    <mergeCell ref="BI63:BJ63"/>
    <mergeCell ref="AO68:AP68"/>
    <mergeCell ref="BG57:BH57"/>
    <mergeCell ref="AU57:AV57"/>
    <mergeCell ref="BC57:BD57"/>
    <mergeCell ref="BA57:BB57"/>
    <mergeCell ref="AS53:AT53"/>
    <mergeCell ref="AU53:AV53"/>
    <mergeCell ref="AW53:AX53"/>
    <mergeCell ref="AY53:AZ53"/>
    <mergeCell ref="AW57:AX57"/>
    <mergeCell ref="AY57:AZ57"/>
    <mergeCell ref="BA53:BB53"/>
    <mergeCell ref="AW54:AX54"/>
    <mergeCell ref="AY54:AZ54"/>
    <mergeCell ref="BA54:BB54"/>
    <mergeCell ref="BC53:BD53"/>
    <mergeCell ref="AS55:AT55"/>
    <mergeCell ref="AU55:AV55"/>
    <mergeCell ref="AW55:AX55"/>
    <mergeCell ref="AY55:AZ55"/>
    <mergeCell ref="BA55:BB55"/>
    <mergeCell ref="BC55:BD55"/>
    <mergeCell ref="AG81:AH81"/>
    <mergeCell ref="AM61:AN61"/>
    <mergeCell ref="AK61:AL61"/>
    <mergeCell ref="AK66:AL66"/>
    <mergeCell ref="AM66:AN66"/>
    <mergeCell ref="AI63:AJ63"/>
    <mergeCell ref="AM53:AN53"/>
    <mergeCell ref="AO53:AP53"/>
    <mergeCell ref="AQ53:AR53"/>
    <mergeCell ref="AM73:AN73"/>
    <mergeCell ref="AQ72:AR72"/>
    <mergeCell ref="AQ76:AR76"/>
    <mergeCell ref="AQ66:AR66"/>
    <mergeCell ref="AI78:AJ78"/>
    <mergeCell ref="AK78:AL78"/>
    <mergeCell ref="AO76:AP76"/>
    <mergeCell ref="AM74:AN74"/>
    <mergeCell ref="AK62:AL62"/>
    <mergeCell ref="AM62:AN62"/>
    <mergeCell ref="AO62:AP62"/>
    <mergeCell ref="AQ62:AR62"/>
    <mergeCell ref="AM80:AN80"/>
    <mergeCell ref="AK77:AL77"/>
    <mergeCell ref="AI76:AJ76"/>
    <mergeCell ref="F93:AF93"/>
    <mergeCell ref="AG90:AH90"/>
    <mergeCell ref="AY86:AZ86"/>
    <mergeCell ref="AQ89:AR89"/>
    <mergeCell ref="AM89:AN89"/>
    <mergeCell ref="AW86:AX86"/>
    <mergeCell ref="AU86:AV86"/>
    <mergeCell ref="AW87:AX87"/>
    <mergeCell ref="AO87:AP87"/>
    <mergeCell ref="AM87:AN87"/>
    <mergeCell ref="AM86:AN86"/>
    <mergeCell ref="AS93:AT93"/>
    <mergeCell ref="AY93:AZ93"/>
    <mergeCell ref="AU90:AV90"/>
    <mergeCell ref="AS86:AT86"/>
    <mergeCell ref="AG86:AH86"/>
    <mergeCell ref="AK86:AL86"/>
    <mergeCell ref="AJ94:BB94"/>
    <mergeCell ref="AG79:AH79"/>
    <mergeCell ref="AI72:AJ72"/>
    <mergeCell ref="AS75:AT75"/>
    <mergeCell ref="AU62:AV62"/>
    <mergeCell ref="AW62:AX62"/>
    <mergeCell ref="AY68:AZ68"/>
    <mergeCell ref="AU68:AV68"/>
    <mergeCell ref="AY71:AZ71"/>
    <mergeCell ref="AY70:AZ70"/>
    <mergeCell ref="AS66:AT66"/>
    <mergeCell ref="AU66:AV66"/>
    <mergeCell ref="AW70:AX70"/>
    <mergeCell ref="AY67:AZ67"/>
    <mergeCell ref="AW66:AX66"/>
    <mergeCell ref="AU67:AV67"/>
    <mergeCell ref="AY66:AZ66"/>
    <mergeCell ref="AS72:AT72"/>
    <mergeCell ref="AQ68:AR68"/>
    <mergeCell ref="AU73:AV73"/>
    <mergeCell ref="AU74:AV74"/>
    <mergeCell ref="AW73:AX73"/>
    <mergeCell ref="AS67:AT67"/>
    <mergeCell ref="AM72:AN72"/>
    <mergeCell ref="AU59:AV59"/>
    <mergeCell ref="AY60:AZ60"/>
    <mergeCell ref="AO60:AP60"/>
    <mergeCell ref="BI60:BJ60"/>
    <mergeCell ref="AG78:AH78"/>
    <mergeCell ref="BI59:BJ59"/>
    <mergeCell ref="A62:E62"/>
    <mergeCell ref="F62:H62"/>
    <mergeCell ref="I62:AF62"/>
    <mergeCell ref="BA61:BB61"/>
    <mergeCell ref="AS62:AT62"/>
    <mergeCell ref="AO70:AP70"/>
    <mergeCell ref="AW74:AX74"/>
    <mergeCell ref="AU70:AV70"/>
    <mergeCell ref="AU71:AV71"/>
    <mergeCell ref="AS70:AT70"/>
    <mergeCell ref="AO73:AP73"/>
    <mergeCell ref="AW72:AX72"/>
    <mergeCell ref="AU72:AV72"/>
    <mergeCell ref="AQ74:AR74"/>
    <mergeCell ref="AS74:AT74"/>
    <mergeCell ref="AS73:AT73"/>
    <mergeCell ref="AS76:AT76"/>
    <mergeCell ref="AQ70:AR70"/>
    <mergeCell ref="A78:E78"/>
    <mergeCell ref="AG68:AH68"/>
    <mergeCell ref="AG67:AH67"/>
    <mergeCell ref="AI68:AJ68"/>
    <mergeCell ref="BE59:BF59"/>
    <mergeCell ref="BG59:BH59"/>
    <mergeCell ref="BG60:BH60"/>
    <mergeCell ref="BE60:BF60"/>
    <mergeCell ref="AK59:AL59"/>
    <mergeCell ref="BA59:BB59"/>
    <mergeCell ref="AI59:AJ59"/>
    <mergeCell ref="BC60:BD60"/>
    <mergeCell ref="BC59:BD59"/>
    <mergeCell ref="AM59:AN59"/>
    <mergeCell ref="AM60:AN60"/>
    <mergeCell ref="AQ59:AR59"/>
    <mergeCell ref="AW59:AX59"/>
    <mergeCell ref="AU60:AV60"/>
    <mergeCell ref="AQ60:AR60"/>
    <mergeCell ref="AS60:AT60"/>
    <mergeCell ref="AW60:AX60"/>
    <mergeCell ref="AK60:AL60"/>
    <mergeCell ref="BA60:BB60"/>
    <mergeCell ref="AI60:AJ60"/>
    <mergeCell ref="AG77:AH77"/>
    <mergeCell ref="BI73:BJ73"/>
    <mergeCell ref="BG75:BH75"/>
    <mergeCell ref="BG74:BH74"/>
    <mergeCell ref="BI66:BJ66"/>
    <mergeCell ref="BG66:BH66"/>
    <mergeCell ref="BC78:BD78"/>
    <mergeCell ref="AM68:AN68"/>
    <mergeCell ref="AQ78:AR78"/>
    <mergeCell ref="AS78:AT78"/>
    <mergeCell ref="AS68:AT68"/>
    <mergeCell ref="AQ73:AR73"/>
    <mergeCell ref="BE70:BF70"/>
    <mergeCell ref="BE71:BF71"/>
    <mergeCell ref="AU75:AV75"/>
    <mergeCell ref="BE77:BF77"/>
    <mergeCell ref="BA73:BB73"/>
    <mergeCell ref="AY75:AZ75"/>
    <mergeCell ref="BI89:BJ89"/>
    <mergeCell ref="BG76:BH76"/>
    <mergeCell ref="BA72:BB72"/>
    <mergeCell ref="BA70:BB70"/>
    <mergeCell ref="BA83:BB83"/>
    <mergeCell ref="BE89:BF89"/>
    <mergeCell ref="AY89:AZ89"/>
    <mergeCell ref="BE78:BF78"/>
    <mergeCell ref="AY76:AZ76"/>
    <mergeCell ref="BI79:BJ79"/>
    <mergeCell ref="BG84:BH84"/>
    <mergeCell ref="BI86:BJ86"/>
    <mergeCell ref="BI78:BJ78"/>
    <mergeCell ref="AY77:AZ77"/>
    <mergeCell ref="AY79:AZ79"/>
    <mergeCell ref="AY78:AZ78"/>
    <mergeCell ref="BG85:BH85"/>
    <mergeCell ref="BC74:BD74"/>
    <mergeCell ref="BC76:BD76"/>
    <mergeCell ref="BI70:BJ70"/>
    <mergeCell ref="BE76:BF76"/>
    <mergeCell ref="BG79:BH79"/>
    <mergeCell ref="BE79:BF79"/>
    <mergeCell ref="BG78:BH78"/>
    <mergeCell ref="AG83:AH83"/>
    <mergeCell ref="AI83:AJ83"/>
    <mergeCell ref="AG84:AH84"/>
    <mergeCell ref="AK72:AL72"/>
    <mergeCell ref="AI73:AJ73"/>
    <mergeCell ref="AG73:AH73"/>
    <mergeCell ref="AI75:AJ75"/>
    <mergeCell ref="AW90:AX90"/>
    <mergeCell ref="AU61:AV61"/>
    <mergeCell ref="AS61:AT61"/>
    <mergeCell ref="AQ63:AR63"/>
    <mergeCell ref="AW78:AX78"/>
    <mergeCell ref="AW79:AX79"/>
    <mergeCell ref="AI74:AJ74"/>
    <mergeCell ref="AI81:AJ81"/>
    <mergeCell ref="AG74:AH74"/>
    <mergeCell ref="AM84:AN84"/>
    <mergeCell ref="AM70:AN70"/>
    <mergeCell ref="AI67:AJ67"/>
    <mergeCell ref="AK68:AL68"/>
    <mergeCell ref="AG70:AH70"/>
    <mergeCell ref="AI70:AJ70"/>
    <mergeCell ref="AK70:AL70"/>
    <mergeCell ref="AM67:AN67"/>
    <mergeCell ref="AG76:AH76"/>
    <mergeCell ref="F73:H73"/>
    <mergeCell ref="BE67:BF67"/>
    <mergeCell ref="BG67:BH67"/>
    <mergeCell ref="BE74:BF74"/>
    <mergeCell ref="BE72:BF72"/>
    <mergeCell ref="BE73:BF73"/>
    <mergeCell ref="AY72:AZ72"/>
    <mergeCell ref="BC71:BD71"/>
    <mergeCell ref="BA71:BB71"/>
    <mergeCell ref="I71:AF71"/>
    <mergeCell ref="AG71:AH71"/>
    <mergeCell ref="A69:BJ69"/>
    <mergeCell ref="BI67:BJ67"/>
    <mergeCell ref="AK67:AL67"/>
    <mergeCell ref="AW75:AX75"/>
    <mergeCell ref="A70:E70"/>
    <mergeCell ref="A67:E67"/>
    <mergeCell ref="F67:H67"/>
    <mergeCell ref="I67:AF67"/>
    <mergeCell ref="A68:E68"/>
    <mergeCell ref="F68:H68"/>
    <mergeCell ref="I68:AF68"/>
    <mergeCell ref="I73:AF73"/>
    <mergeCell ref="BP17:BP18"/>
    <mergeCell ref="BQ17:BQ18"/>
    <mergeCell ref="BR17:BR18"/>
    <mergeCell ref="K23:BL23"/>
    <mergeCell ref="F24:L24"/>
    <mergeCell ref="AY17:BB17"/>
    <mergeCell ref="BC17:BG17"/>
    <mergeCell ref="BH17:BK17"/>
    <mergeCell ref="BL17:BL18"/>
    <mergeCell ref="BM17:BM18"/>
    <mergeCell ref="BN17:BN18"/>
    <mergeCell ref="Y17:AB17"/>
    <mergeCell ref="AC17:AG17"/>
    <mergeCell ref="AH17:AK17"/>
    <mergeCell ref="AL17:AO17"/>
    <mergeCell ref="AP17:AS17"/>
    <mergeCell ref="AT17:AX17"/>
    <mergeCell ref="F17:F18"/>
    <mergeCell ref="G17:J17"/>
    <mergeCell ref="K17:K18"/>
    <mergeCell ref="L17:O17"/>
    <mergeCell ref="P17:S17"/>
    <mergeCell ref="T17:X17"/>
    <mergeCell ref="BO17:BO18"/>
    <mergeCell ref="AB29:AD29"/>
    <mergeCell ref="AW29:BF29"/>
    <mergeCell ref="BG29:BM29"/>
    <mergeCell ref="BN29:BO29"/>
    <mergeCell ref="F25:L25"/>
    <mergeCell ref="O25:V25"/>
    <mergeCell ref="G27:AD27"/>
    <mergeCell ref="F29:I29"/>
    <mergeCell ref="J29:L29"/>
    <mergeCell ref="M29:O29"/>
    <mergeCell ref="P29:R29"/>
    <mergeCell ref="S29:U29"/>
    <mergeCell ref="V29:X29"/>
    <mergeCell ref="Y29:AA29"/>
    <mergeCell ref="J30:L30"/>
    <mergeCell ref="M30:O30"/>
    <mergeCell ref="P30:R30"/>
    <mergeCell ref="S30:U30"/>
    <mergeCell ref="V30:X30"/>
    <mergeCell ref="BN30:BO32"/>
    <mergeCell ref="Y31:AA31"/>
    <mergeCell ref="AB31:AD31"/>
    <mergeCell ref="AG31:AQ31"/>
    <mergeCell ref="Y32:AA32"/>
    <mergeCell ref="A39:E49"/>
    <mergeCell ref="F39:H49"/>
    <mergeCell ref="I39:AF49"/>
    <mergeCell ref="AG39:AL43"/>
    <mergeCell ref="AM39:AN49"/>
    <mergeCell ref="F32:I32"/>
    <mergeCell ref="J32:L32"/>
    <mergeCell ref="M32:O32"/>
    <mergeCell ref="P32:R32"/>
    <mergeCell ref="S32:U32"/>
    <mergeCell ref="V32:X32"/>
    <mergeCell ref="BA44:BB49"/>
    <mergeCell ref="AQ46:AZ46"/>
    <mergeCell ref="AB32:AD32"/>
    <mergeCell ref="AG32:AQ33"/>
    <mergeCell ref="AG34:AQ34"/>
    <mergeCell ref="F38:BJ38"/>
    <mergeCell ref="AW30:BF32"/>
    <mergeCell ref="BG30:BM32"/>
    <mergeCell ref="AO39:BB43"/>
    <mergeCell ref="BC39:BJ43"/>
    <mergeCell ref="BC44:BF44"/>
    <mergeCell ref="BG44:BJ44"/>
    <mergeCell ref="BE48:BF49"/>
    <mergeCell ref="BG48:BH49"/>
    <mergeCell ref="F31:I31"/>
    <mergeCell ref="J31:L31"/>
    <mergeCell ref="M31:O31"/>
    <mergeCell ref="P31:R31"/>
    <mergeCell ref="S31:U31"/>
    <mergeCell ref="V31:X31"/>
    <mergeCell ref="Y30:AA30"/>
    <mergeCell ref="AB30:AD30"/>
    <mergeCell ref="AG30:AQ30"/>
    <mergeCell ref="F30:I30"/>
    <mergeCell ref="BI48:BJ49"/>
    <mergeCell ref="A50:E50"/>
    <mergeCell ref="F50:H50"/>
    <mergeCell ref="I50:AF50"/>
    <mergeCell ref="AG50:AH50"/>
    <mergeCell ref="AI50:AJ50"/>
    <mergeCell ref="AK50:AL50"/>
    <mergeCell ref="AM50:AN50"/>
    <mergeCell ref="AG44:AH49"/>
    <mergeCell ref="AI44:AJ49"/>
    <mergeCell ref="BC46:BD46"/>
    <mergeCell ref="BE46:BF46"/>
    <mergeCell ref="BG46:BH46"/>
    <mergeCell ref="BI46:BJ46"/>
    <mergeCell ref="AQ47:AR49"/>
    <mergeCell ref="AS47:AT49"/>
    <mergeCell ref="AU47:AV49"/>
    <mergeCell ref="AW47:AX49"/>
    <mergeCell ref="BI50:BJ50"/>
    <mergeCell ref="AY47:AZ49"/>
    <mergeCell ref="BC48:BD49"/>
    <mergeCell ref="AK44:AL49"/>
    <mergeCell ref="AO44:AP49"/>
    <mergeCell ref="AQ44:AZ45"/>
    <mergeCell ref="A51:C52"/>
    <mergeCell ref="F51:BJ51"/>
    <mergeCell ref="F52:BJ52"/>
    <mergeCell ref="AO50:AP50"/>
    <mergeCell ref="AQ50:AR50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BE53:BF53"/>
    <mergeCell ref="BG53:BH53"/>
    <mergeCell ref="BI53:BJ53"/>
    <mergeCell ref="A54:E54"/>
    <mergeCell ref="F54:H54"/>
    <mergeCell ref="I54:AF54"/>
    <mergeCell ref="AG54:AH54"/>
    <mergeCell ref="AI54:AJ54"/>
    <mergeCell ref="BE54:BF54"/>
    <mergeCell ref="A53:E53"/>
    <mergeCell ref="F53:H53"/>
    <mergeCell ref="I53:AF53"/>
    <mergeCell ref="AG53:AH53"/>
    <mergeCell ref="AI53:AJ53"/>
    <mergeCell ref="AK53:AL53"/>
    <mergeCell ref="BI54:BJ54"/>
    <mergeCell ref="BC54:BD54"/>
    <mergeCell ref="BG54:BH54"/>
    <mergeCell ref="AK54:AL54"/>
    <mergeCell ref="AM54:AN54"/>
    <mergeCell ref="AO54:AP54"/>
    <mergeCell ref="AQ54:AR54"/>
    <mergeCell ref="AS54:AT54"/>
    <mergeCell ref="AU54:AV54"/>
    <mergeCell ref="BE55:BF55"/>
    <mergeCell ref="BG55:BH55"/>
    <mergeCell ref="BI55:BJ55"/>
    <mergeCell ref="A56:C56"/>
    <mergeCell ref="F56:H56"/>
    <mergeCell ref="I56:AF56"/>
    <mergeCell ref="AG56:AH56"/>
    <mergeCell ref="AI56:AJ56"/>
    <mergeCell ref="BI56:BJ56"/>
    <mergeCell ref="AY56:AZ56"/>
    <mergeCell ref="A55:E55"/>
    <mergeCell ref="F55:H55"/>
    <mergeCell ref="I55:AF55"/>
    <mergeCell ref="AG55:AH55"/>
    <mergeCell ref="AI55:AJ55"/>
    <mergeCell ref="AK55:AL55"/>
    <mergeCell ref="AM55:AN55"/>
    <mergeCell ref="AO55:AP55"/>
    <mergeCell ref="AQ55:AR55"/>
    <mergeCell ref="A58:BJ58"/>
    <mergeCell ref="A59:E59"/>
    <mergeCell ref="F59:H59"/>
    <mergeCell ref="I59:AF59"/>
    <mergeCell ref="BA56:BB56"/>
    <mergeCell ref="BC56:BD56"/>
    <mergeCell ref="BE56:BF56"/>
    <mergeCell ref="BG56:BH56"/>
    <mergeCell ref="F57:AF57"/>
    <mergeCell ref="AO56:AP56"/>
    <mergeCell ref="AQ56:AR56"/>
    <mergeCell ref="AS56:AT56"/>
    <mergeCell ref="AU56:AV56"/>
    <mergeCell ref="AW56:AX56"/>
    <mergeCell ref="AM57:AN57"/>
    <mergeCell ref="AS57:AT57"/>
    <mergeCell ref="AK56:AL56"/>
    <mergeCell ref="AM56:AN56"/>
    <mergeCell ref="AS59:AT59"/>
    <mergeCell ref="AY59:AZ59"/>
    <mergeCell ref="AG59:AH59"/>
    <mergeCell ref="AO59:AP59"/>
    <mergeCell ref="AG57:AH57"/>
    <mergeCell ref="AI57:AJ57"/>
    <mergeCell ref="A61:E61"/>
    <mergeCell ref="F61:H61"/>
    <mergeCell ref="I61:AF61"/>
    <mergeCell ref="AO61:AP61"/>
    <mergeCell ref="AQ61:AR61"/>
    <mergeCell ref="AI61:AJ61"/>
    <mergeCell ref="AG61:AH61"/>
    <mergeCell ref="A60:E60"/>
    <mergeCell ref="F60:H60"/>
    <mergeCell ref="I60:AF60"/>
    <mergeCell ref="AG60:AH60"/>
    <mergeCell ref="F70:H70"/>
    <mergeCell ref="I70:AF70"/>
    <mergeCell ref="AO66:AP66"/>
    <mergeCell ref="AQ67:AR67"/>
    <mergeCell ref="AO67:AP67"/>
    <mergeCell ref="AI66:AJ66"/>
    <mergeCell ref="AG66:AH66"/>
    <mergeCell ref="AG63:AH63"/>
    <mergeCell ref="AG62:AH62"/>
    <mergeCell ref="AI62:AJ62"/>
    <mergeCell ref="A64:BJ64"/>
    <mergeCell ref="AY62:AZ62"/>
    <mergeCell ref="BG62:BH62"/>
    <mergeCell ref="BI62:BJ62"/>
    <mergeCell ref="A63:C63"/>
    <mergeCell ref="F63:AF63"/>
    <mergeCell ref="BA62:BB62"/>
    <mergeCell ref="AM63:AN63"/>
    <mergeCell ref="A65:BJ65"/>
    <mergeCell ref="A66:E66"/>
    <mergeCell ref="F66:H66"/>
    <mergeCell ref="I66:AF66"/>
    <mergeCell ref="I75:AF75"/>
    <mergeCell ref="AW63:AX63"/>
    <mergeCell ref="BA66:BB66"/>
    <mergeCell ref="BE63:BF63"/>
    <mergeCell ref="AO63:AP63"/>
    <mergeCell ref="AS63:AT63"/>
    <mergeCell ref="AU63:AV63"/>
    <mergeCell ref="BC62:BD62"/>
    <mergeCell ref="BE62:BF62"/>
    <mergeCell ref="BG71:BH71"/>
    <mergeCell ref="BI71:BJ71"/>
    <mergeCell ref="A72:E72"/>
    <mergeCell ref="F72:H72"/>
    <mergeCell ref="I72:AF72"/>
    <mergeCell ref="AO71:AP71"/>
    <mergeCell ref="AQ71:AR71"/>
    <mergeCell ref="AS71:AT71"/>
    <mergeCell ref="AW71:AX71"/>
    <mergeCell ref="AI71:AJ71"/>
    <mergeCell ref="BC72:BD72"/>
    <mergeCell ref="AM71:AN71"/>
    <mergeCell ref="AO72:AP72"/>
    <mergeCell ref="A71:E71"/>
    <mergeCell ref="F71:H71"/>
    <mergeCell ref="AG75:AH75"/>
    <mergeCell ref="AG72:AH72"/>
    <mergeCell ref="AK73:AL73"/>
    <mergeCell ref="AK71:AL71"/>
    <mergeCell ref="A79:E79"/>
    <mergeCell ref="F79:H79"/>
    <mergeCell ref="I79:AF79"/>
    <mergeCell ref="A80:E80"/>
    <mergeCell ref="F80:H80"/>
    <mergeCell ref="I80:AF80"/>
    <mergeCell ref="A76:E76"/>
    <mergeCell ref="F76:H76"/>
    <mergeCell ref="I76:AF76"/>
    <mergeCell ref="A77:E77"/>
    <mergeCell ref="F77:H77"/>
    <mergeCell ref="I77:AF77"/>
    <mergeCell ref="F78:H78"/>
    <mergeCell ref="I78:AF78"/>
    <mergeCell ref="A74:E74"/>
    <mergeCell ref="F74:H74"/>
    <mergeCell ref="I74:AF74"/>
    <mergeCell ref="A73:E73"/>
    <mergeCell ref="A75:E75"/>
    <mergeCell ref="F75:H75"/>
    <mergeCell ref="A83:E83"/>
    <mergeCell ref="F83:H83"/>
    <mergeCell ref="I83:AF83"/>
    <mergeCell ref="A84:E84"/>
    <mergeCell ref="F84:H84"/>
    <mergeCell ref="I84:AF84"/>
    <mergeCell ref="A81:E81"/>
    <mergeCell ref="F81:H81"/>
    <mergeCell ref="I81:AF81"/>
    <mergeCell ref="A82:E82"/>
    <mergeCell ref="F82:H82"/>
    <mergeCell ref="I82:AF82"/>
    <mergeCell ref="AK98:AL98"/>
    <mergeCell ref="AM98:AN98"/>
    <mergeCell ref="F97:BB97"/>
    <mergeCell ref="AQ87:AR87"/>
    <mergeCell ref="AU93:AV93"/>
    <mergeCell ref="AY87:AZ87"/>
    <mergeCell ref="AU87:AV87"/>
    <mergeCell ref="AI87:AJ87"/>
    <mergeCell ref="BA93:BB93"/>
    <mergeCell ref="AW93:AX93"/>
    <mergeCell ref="AU89:AV89"/>
    <mergeCell ref="F94:AH94"/>
    <mergeCell ref="F98:AF98"/>
    <mergeCell ref="AU98:AV98"/>
    <mergeCell ref="AO98:AP98"/>
    <mergeCell ref="F95:AH95"/>
    <mergeCell ref="AM93:AN93"/>
    <mergeCell ref="AQ93:AR93"/>
    <mergeCell ref="AI93:AJ93"/>
    <mergeCell ref="F96:AH96"/>
    <mergeCell ref="AK87:AL87"/>
    <mergeCell ref="AK90:AL90"/>
    <mergeCell ref="AO93:AP93"/>
    <mergeCell ref="AM92:AN92"/>
    <mergeCell ref="AK85:AL85"/>
    <mergeCell ref="AO85:AP85"/>
    <mergeCell ref="AO89:AP89"/>
    <mergeCell ref="AW89:AX89"/>
    <mergeCell ref="BA90:BB90"/>
    <mergeCell ref="AI89:AJ89"/>
    <mergeCell ref="AI90:AJ90"/>
    <mergeCell ref="A85:E85"/>
    <mergeCell ref="F85:H85"/>
    <mergeCell ref="I85:AF85"/>
    <mergeCell ref="F86:AF86"/>
    <mergeCell ref="AG87:AH87"/>
    <mergeCell ref="F87:AF87"/>
    <mergeCell ref="AK89:AL89"/>
    <mergeCell ref="AM90:AN90"/>
    <mergeCell ref="AS87:AT87"/>
    <mergeCell ref="AS89:AT89"/>
    <mergeCell ref="AO90:AP90"/>
    <mergeCell ref="AQ86:AR86"/>
    <mergeCell ref="AQ90:AR90"/>
    <mergeCell ref="F88:H88"/>
    <mergeCell ref="I88:AF88"/>
    <mergeCell ref="AG88:AH88"/>
    <mergeCell ref="AO86:AP86"/>
    <mergeCell ref="H1:V1"/>
    <mergeCell ref="H2:AD2"/>
    <mergeCell ref="BH10:BK10"/>
    <mergeCell ref="R11:AC11"/>
    <mergeCell ref="AK11:AV11"/>
    <mergeCell ref="T13:AU13"/>
    <mergeCell ref="AE8:AP8"/>
    <mergeCell ref="D6:BO6"/>
    <mergeCell ref="D5:BO5"/>
    <mergeCell ref="AW13:BO13"/>
    <mergeCell ref="G100:BJ100"/>
    <mergeCell ref="AG35:AQ35"/>
    <mergeCell ref="F16:BO16"/>
    <mergeCell ref="AX14:BL14"/>
    <mergeCell ref="K10:Q10"/>
    <mergeCell ref="R10:AC10"/>
    <mergeCell ref="AD10:AJ10"/>
    <mergeCell ref="AK10:AV10"/>
    <mergeCell ref="BG96:BH96"/>
    <mergeCell ref="BI96:BJ96"/>
    <mergeCell ref="BC95:BD95"/>
    <mergeCell ref="BC94:BD94"/>
    <mergeCell ref="BE94:BF94"/>
    <mergeCell ref="BG94:BH94"/>
    <mergeCell ref="BI94:BJ94"/>
    <mergeCell ref="BG95:BH95"/>
    <mergeCell ref="BI95:BJ95"/>
    <mergeCell ref="BE95:BF95"/>
    <mergeCell ref="AG98:AH98"/>
    <mergeCell ref="AI98:AJ98"/>
    <mergeCell ref="AJ95:BB95"/>
    <mergeCell ref="AJ96:BB96"/>
    <mergeCell ref="AQ98:AR98"/>
    <mergeCell ref="AY98:AZ98"/>
  </mergeCells>
  <phoneticPr fontId="17" type="noConversion"/>
  <pageMargins left="0.39370078740157483" right="0.19685039370078741" top="0.39370078740157483" bottom="0.39370078740157483" header="0" footer="0"/>
  <pageSetup paperSize="9" fitToHeight="3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131"/>
  <sheetViews>
    <sheetView view="pageBreakPreview" topLeftCell="F66" zoomScaleNormal="100" zoomScaleSheetLayoutView="100" workbookViewId="0">
      <selection activeCell="F73" sqref="F73:H87"/>
    </sheetView>
  </sheetViews>
  <sheetFormatPr defaultColWidth="9.140625" defaultRowHeight="12.75"/>
  <cols>
    <col min="1" max="1" width="2" style="75" hidden="1" customWidth="1"/>
    <col min="2" max="3" width="1.42578125" style="75" hidden="1" customWidth="1"/>
    <col min="4" max="4" width="0.140625" style="75" hidden="1" customWidth="1"/>
    <col min="5" max="5" width="1.5703125" style="75" hidden="1" customWidth="1"/>
    <col min="6" max="6" width="1.7109375" style="108" customWidth="1"/>
    <col min="7" max="7" width="1.42578125" style="108" customWidth="1"/>
    <col min="8" max="8" width="3.7109375" style="108" customWidth="1"/>
    <col min="9" max="9" width="3.42578125" style="108" customWidth="1"/>
    <col min="10" max="10" width="2.5703125" style="108" customWidth="1"/>
    <col min="11" max="12" width="1.85546875" style="108" customWidth="1"/>
    <col min="13" max="13" width="2.5703125" style="108" customWidth="1"/>
    <col min="14" max="14" width="1.85546875" style="108" customWidth="1"/>
    <col min="15" max="15" width="1.7109375" style="108" customWidth="1"/>
    <col min="16" max="21" width="1.85546875" style="108" customWidth="1"/>
    <col min="22" max="22" width="2.140625" style="108" customWidth="1"/>
    <col min="23" max="23" width="1.85546875" style="108" customWidth="1"/>
    <col min="24" max="24" width="2.28515625" style="108" customWidth="1"/>
    <col min="25" max="26" width="1.85546875" style="108" customWidth="1"/>
    <col min="27" max="27" width="2" style="108" customWidth="1"/>
    <col min="28" max="29" width="1.85546875" style="108" customWidth="1"/>
    <col min="30" max="31" width="2.140625" style="108" customWidth="1"/>
    <col min="32" max="32" width="2" style="108" customWidth="1"/>
    <col min="33" max="35" width="1.85546875" style="108" customWidth="1"/>
    <col min="36" max="36" width="2.140625" style="108" customWidth="1"/>
    <col min="37" max="38" width="1.85546875" style="108" customWidth="1"/>
    <col min="39" max="40" width="2.7109375" style="108" customWidth="1"/>
    <col min="41" max="42" width="2.5703125" style="108" customWidth="1"/>
    <col min="43" max="43" width="2.42578125" style="108" customWidth="1"/>
    <col min="44" max="45" width="2.5703125" style="108" customWidth="1"/>
    <col min="46" max="47" width="2.28515625" style="108" customWidth="1"/>
    <col min="48" max="48" width="2.5703125" style="108" customWidth="1"/>
    <col min="49" max="50" width="2.42578125" style="108" customWidth="1"/>
    <col min="51" max="51" width="3" style="108" customWidth="1"/>
    <col min="52" max="52" width="2.42578125" style="108" customWidth="1"/>
    <col min="53" max="53" width="2.7109375" style="108" customWidth="1"/>
    <col min="54" max="54" width="2.5703125" style="108" customWidth="1"/>
    <col min="55" max="55" width="2.140625" style="108" customWidth="1"/>
    <col min="56" max="56" width="2.42578125" style="112" customWidth="1"/>
    <col min="57" max="57" width="2.140625" style="112" customWidth="1"/>
    <col min="58" max="58" width="2" style="112" customWidth="1"/>
    <col min="59" max="59" width="2.28515625" style="112" customWidth="1"/>
    <col min="60" max="60" width="2.5703125" style="112" customWidth="1"/>
    <col min="61" max="61" width="2.140625" style="108" customWidth="1"/>
    <col min="62" max="62" width="2.28515625" style="112" customWidth="1"/>
    <col min="63" max="63" width="1.85546875" style="112" customWidth="1"/>
    <col min="64" max="64" width="1.85546875" style="108" customWidth="1"/>
    <col min="65" max="65" width="2" style="108" customWidth="1"/>
    <col min="66" max="66" width="2.140625" style="108" customWidth="1"/>
    <col min="67" max="67" width="2.85546875" style="108" customWidth="1"/>
    <col min="68" max="68" width="6.28515625" style="108" customWidth="1"/>
    <col min="69" max="69" width="2" style="108" customWidth="1"/>
    <col min="70" max="70" width="7.5703125" style="108" customWidth="1"/>
    <col min="71" max="71" width="2.140625" style="108" customWidth="1"/>
    <col min="72" max="16384" width="9.140625" style="108"/>
  </cols>
  <sheetData>
    <row r="1" spans="1:71">
      <c r="D1" s="119"/>
      <c r="E1" s="106"/>
      <c r="F1" s="106"/>
      <c r="G1" s="106"/>
      <c r="H1" s="484" t="s">
        <v>205</v>
      </c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106"/>
      <c r="X1" s="106"/>
      <c r="Y1" s="106"/>
      <c r="Z1" s="106"/>
      <c r="AA1" s="106"/>
      <c r="AB1" s="106"/>
      <c r="AC1" s="106"/>
      <c r="AD1" s="106"/>
      <c r="AE1" s="107"/>
      <c r="AF1" s="107"/>
      <c r="AG1" s="107"/>
      <c r="AH1" s="107"/>
      <c r="AI1" s="107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BD1" s="108"/>
      <c r="BE1" s="108"/>
      <c r="BF1" s="108"/>
      <c r="BG1" s="108"/>
      <c r="BH1" s="108"/>
      <c r="BJ1" s="108"/>
      <c r="BK1" s="108"/>
    </row>
    <row r="2" spans="1:71">
      <c r="D2" s="119"/>
      <c r="E2" s="106"/>
      <c r="F2" s="106"/>
      <c r="G2" s="106"/>
      <c r="H2" s="830" t="s">
        <v>194</v>
      </c>
      <c r="I2" s="830"/>
      <c r="J2" s="830"/>
      <c r="K2" s="830"/>
      <c r="L2" s="830"/>
      <c r="M2" s="830"/>
      <c r="N2" s="830"/>
      <c r="O2" s="830"/>
      <c r="P2" s="830"/>
      <c r="Q2" s="830"/>
      <c r="R2" s="830"/>
      <c r="S2" s="830"/>
      <c r="T2" s="830"/>
      <c r="U2" s="830"/>
      <c r="V2" s="830"/>
      <c r="W2" s="830"/>
      <c r="X2" s="830"/>
      <c r="Y2" s="830"/>
      <c r="Z2" s="830"/>
      <c r="AA2" s="830"/>
      <c r="AB2" s="830"/>
      <c r="AC2" s="830"/>
      <c r="AD2" s="830"/>
      <c r="AE2" s="107"/>
      <c r="AF2" s="107"/>
      <c r="AG2" s="107"/>
      <c r="AH2" s="107"/>
      <c r="AI2" s="67"/>
      <c r="AJ2" s="67"/>
      <c r="AK2" s="106"/>
      <c r="AL2" s="106"/>
      <c r="AM2" s="106"/>
      <c r="AN2" s="106"/>
      <c r="AO2" s="106"/>
      <c r="AP2" s="106"/>
      <c r="AQ2" s="106"/>
      <c r="AR2" s="66"/>
      <c r="AS2" s="66"/>
      <c r="AT2" s="106"/>
      <c r="BD2" s="108"/>
      <c r="BE2" s="108"/>
      <c r="BF2" s="108"/>
      <c r="BG2" s="108"/>
      <c r="BH2" s="108"/>
      <c r="BJ2" s="108"/>
      <c r="BK2" s="108"/>
    </row>
    <row r="3" spans="1:71" ht="13.9" customHeight="1">
      <c r="D3" s="119"/>
      <c r="E3" s="120"/>
      <c r="F3" s="120"/>
      <c r="G3" s="61"/>
      <c r="H3" s="120"/>
      <c r="I3" s="120"/>
      <c r="J3" s="61"/>
      <c r="K3" s="62"/>
      <c r="L3" s="62"/>
      <c r="M3" s="62"/>
      <c r="N3" s="62"/>
      <c r="O3" s="62"/>
      <c r="P3" s="62"/>
      <c r="Q3" s="62"/>
      <c r="R3" s="62"/>
      <c r="S3" s="61"/>
      <c r="T3" s="61"/>
      <c r="U3" s="38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7"/>
      <c r="BC3" s="107"/>
      <c r="BD3" s="107"/>
      <c r="BE3" s="107"/>
      <c r="BF3" s="107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</row>
    <row r="4" spans="1:71" ht="15">
      <c r="D4" s="119"/>
      <c r="E4" s="261" t="s">
        <v>202</v>
      </c>
      <c r="F4" s="262"/>
      <c r="G4" s="263"/>
      <c r="H4" s="261" t="s">
        <v>202</v>
      </c>
      <c r="I4" s="262"/>
      <c r="J4" s="263"/>
      <c r="K4" s="263"/>
      <c r="L4" s="263"/>
      <c r="M4" s="263"/>
      <c r="N4" s="263"/>
      <c r="O4" s="263"/>
      <c r="P4" s="263"/>
      <c r="Q4" s="263"/>
      <c r="R4" s="63"/>
      <c r="S4" s="63"/>
      <c r="T4" s="61"/>
      <c r="U4" s="63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7"/>
      <c r="BC4" s="107"/>
      <c r="BD4" s="107"/>
      <c r="BE4" s="107"/>
      <c r="BF4" s="107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</row>
    <row r="5" spans="1:71" ht="12" customHeight="1">
      <c r="D5" s="119"/>
      <c r="E5" s="261" t="s">
        <v>203</v>
      </c>
      <c r="F5" s="262"/>
      <c r="G5" s="263"/>
      <c r="H5" s="261" t="s">
        <v>203</v>
      </c>
      <c r="I5" s="262"/>
      <c r="J5" s="263"/>
      <c r="K5" s="263"/>
      <c r="L5" s="263"/>
      <c r="M5" s="263"/>
      <c r="N5" s="263"/>
      <c r="O5" s="263"/>
      <c r="P5" s="263"/>
      <c r="Q5" s="263"/>
      <c r="R5" s="63"/>
      <c r="S5" s="63"/>
      <c r="T5" s="61"/>
      <c r="U5" s="38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7"/>
      <c r="BC5" s="107"/>
      <c r="BD5" s="107"/>
      <c r="BE5" s="107"/>
      <c r="BF5" s="107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</row>
    <row r="6" spans="1:71" s="109" customFormat="1" ht="11.25" customHeight="1">
      <c r="A6" s="75"/>
      <c r="B6" s="75"/>
      <c r="C6" s="75"/>
      <c r="D6" s="357" t="s">
        <v>108</v>
      </c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7"/>
      <c r="AO6" s="357"/>
      <c r="AP6" s="357"/>
      <c r="AQ6" s="357"/>
      <c r="AR6" s="357"/>
      <c r="AS6" s="357"/>
      <c r="AT6" s="357"/>
      <c r="AU6" s="357"/>
      <c r="AV6" s="357"/>
      <c r="AW6" s="357"/>
      <c r="AX6" s="357"/>
      <c r="AY6" s="357"/>
      <c r="AZ6" s="357"/>
      <c r="BA6" s="357"/>
      <c r="BB6" s="357"/>
      <c r="BC6" s="357"/>
      <c r="BD6" s="357"/>
      <c r="BE6" s="357"/>
      <c r="BF6" s="357"/>
      <c r="BG6" s="357"/>
      <c r="BH6" s="357"/>
      <c r="BI6" s="357"/>
      <c r="BJ6" s="357"/>
      <c r="BK6" s="357"/>
      <c r="BL6" s="357"/>
      <c r="BM6" s="94"/>
      <c r="BN6" s="94"/>
      <c r="BO6" s="94"/>
      <c r="BP6" s="94"/>
      <c r="BQ6" s="94"/>
    </row>
    <row r="7" spans="1:71" s="109" customFormat="1" ht="13.15" customHeight="1">
      <c r="A7" s="75"/>
      <c r="B7" s="75"/>
      <c r="C7" s="75"/>
      <c r="D7" s="357" t="s">
        <v>120</v>
      </c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7"/>
      <c r="AG7" s="357"/>
      <c r="AH7" s="357"/>
      <c r="AI7" s="357"/>
      <c r="AJ7" s="357"/>
      <c r="AK7" s="357"/>
      <c r="AL7" s="357"/>
      <c r="AM7" s="357"/>
      <c r="AN7" s="357"/>
      <c r="AO7" s="357"/>
      <c r="AP7" s="357"/>
      <c r="AQ7" s="357"/>
      <c r="AR7" s="357"/>
      <c r="AS7" s="357"/>
      <c r="AT7" s="357"/>
      <c r="AU7" s="357"/>
      <c r="AV7" s="357"/>
      <c r="AW7" s="357"/>
      <c r="AX7" s="357"/>
      <c r="AY7" s="357"/>
      <c r="AZ7" s="357"/>
      <c r="BA7" s="357"/>
      <c r="BB7" s="357"/>
      <c r="BC7" s="357"/>
      <c r="BD7" s="357"/>
      <c r="BE7" s="357"/>
      <c r="BF7" s="357"/>
      <c r="BG7" s="357"/>
      <c r="BH7" s="357"/>
      <c r="BI7" s="357"/>
      <c r="BJ7" s="357"/>
      <c r="BK7" s="357"/>
      <c r="BL7" s="94"/>
      <c r="BM7" s="94"/>
      <c r="BN7" s="94"/>
      <c r="BO7" s="94"/>
      <c r="BP7" s="94"/>
      <c r="BQ7" s="94"/>
    </row>
    <row r="8" spans="1:71" ht="7.9" customHeight="1">
      <c r="D8" s="123"/>
      <c r="E8" s="124"/>
      <c r="F8" s="125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</row>
    <row r="9" spans="1:71" ht="12.75" customHeight="1">
      <c r="D9" s="126"/>
      <c r="E9" s="126"/>
      <c r="F9" s="120"/>
      <c r="G9" s="61"/>
      <c r="H9" s="61"/>
      <c r="I9" s="61"/>
      <c r="J9" s="61"/>
      <c r="K9" s="61"/>
      <c r="L9" s="61"/>
      <c r="M9" s="61"/>
      <c r="N9" s="61"/>
      <c r="O9" s="61"/>
      <c r="P9" s="62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360" t="s">
        <v>19</v>
      </c>
      <c r="AF9" s="360"/>
      <c r="AG9" s="360"/>
      <c r="AH9" s="360"/>
      <c r="AI9" s="360"/>
      <c r="AJ9" s="360"/>
      <c r="AK9" s="360"/>
      <c r="AL9" s="360"/>
      <c r="AM9" s="360"/>
      <c r="AN9" s="360"/>
      <c r="AO9" s="360"/>
      <c r="AP9" s="360"/>
      <c r="AQ9" s="63"/>
      <c r="AR9" s="63"/>
      <c r="AS9" s="63"/>
      <c r="AT9" s="63"/>
      <c r="AU9" s="63"/>
      <c r="AV9" s="63"/>
      <c r="AW9" s="63"/>
      <c r="AX9" s="63"/>
      <c r="AY9" s="63"/>
      <c r="AZ9" s="38"/>
      <c r="BA9" s="38"/>
      <c r="BB9" s="63"/>
      <c r="BC9" s="61"/>
      <c r="BD9" s="62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</row>
    <row r="10" spans="1:71" ht="9.75" customHeight="1">
      <c r="D10" s="121"/>
      <c r="E10" s="121"/>
      <c r="F10" s="121"/>
      <c r="G10" s="63"/>
      <c r="H10" s="63"/>
      <c r="I10" s="63"/>
      <c r="J10" s="63"/>
      <c r="K10" s="38"/>
      <c r="L10" s="38"/>
      <c r="M10" s="38"/>
      <c r="N10" s="38"/>
      <c r="O10" s="38"/>
      <c r="P10" s="38"/>
      <c r="Q10" s="38"/>
      <c r="R10" s="38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38"/>
      <c r="AF10" s="38"/>
      <c r="AG10" s="38"/>
      <c r="AH10" s="38"/>
      <c r="AI10" s="38"/>
      <c r="AJ10" s="38"/>
      <c r="AK10" s="38"/>
      <c r="AL10" s="38"/>
      <c r="AM10" s="38"/>
      <c r="AN10" s="77"/>
      <c r="AO10" s="77"/>
      <c r="AP10" s="77"/>
      <c r="AQ10" s="77"/>
      <c r="AR10" s="77"/>
      <c r="AS10" s="77"/>
      <c r="AT10" s="77"/>
      <c r="AU10" s="77"/>
      <c r="AV10" s="77"/>
      <c r="AW10" s="67" t="s">
        <v>198</v>
      </c>
      <c r="AX10" s="67"/>
      <c r="AZ10" s="67"/>
      <c r="BA10" s="67"/>
      <c r="BB10" s="66"/>
      <c r="BC10" s="112"/>
      <c r="BE10" s="277" t="s">
        <v>197</v>
      </c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67"/>
    </row>
    <row r="11" spans="1:71" ht="12" customHeight="1">
      <c r="D11" s="121"/>
      <c r="E11" s="121"/>
      <c r="F11" s="121"/>
      <c r="G11" s="63"/>
      <c r="H11" s="63"/>
      <c r="I11" s="93"/>
      <c r="J11" s="63"/>
      <c r="K11" s="361" t="s">
        <v>70</v>
      </c>
      <c r="L11" s="361"/>
      <c r="M11" s="361"/>
      <c r="N11" s="361"/>
      <c r="O11" s="361"/>
      <c r="P11" s="361"/>
      <c r="Q11" s="361"/>
      <c r="R11" s="362" t="s">
        <v>71</v>
      </c>
      <c r="S11" s="362"/>
      <c r="T11" s="362"/>
      <c r="U11" s="362"/>
      <c r="V11" s="362"/>
      <c r="W11" s="362"/>
      <c r="X11" s="362"/>
      <c r="Y11" s="362"/>
      <c r="Z11" s="362"/>
      <c r="AA11" s="362"/>
      <c r="AB11" s="362"/>
      <c r="AC11" s="362"/>
      <c r="AD11" s="361" t="s">
        <v>72</v>
      </c>
      <c r="AE11" s="361"/>
      <c r="AF11" s="361"/>
      <c r="AG11" s="361"/>
      <c r="AH11" s="361"/>
      <c r="AI11" s="361"/>
      <c r="AJ11" s="361"/>
      <c r="AK11" s="362" t="s">
        <v>182</v>
      </c>
      <c r="AL11" s="362"/>
      <c r="AM11" s="362"/>
      <c r="AN11" s="362"/>
      <c r="AO11" s="362"/>
      <c r="AP11" s="362"/>
      <c r="AQ11" s="362"/>
      <c r="AR11" s="362"/>
      <c r="AS11" s="362"/>
      <c r="AT11" s="362"/>
      <c r="AU11" s="362"/>
      <c r="AV11" s="362"/>
      <c r="AW11" s="77"/>
      <c r="AX11" s="77"/>
      <c r="AY11" s="77"/>
      <c r="AZ11" s="65"/>
      <c r="BA11" s="65"/>
      <c r="BB11" s="66"/>
      <c r="BC11" s="67"/>
      <c r="BD11" s="67"/>
      <c r="BE11" s="67"/>
      <c r="BF11" s="67"/>
      <c r="BG11" s="67"/>
      <c r="BH11" s="363" t="s">
        <v>74</v>
      </c>
      <c r="BI11" s="363"/>
      <c r="BJ11" s="363"/>
      <c r="BK11" s="363"/>
      <c r="BL11" s="66"/>
      <c r="BM11" s="66"/>
      <c r="BN11" s="66"/>
      <c r="BO11" s="66"/>
      <c r="BP11" s="66"/>
      <c r="BQ11" s="67"/>
    </row>
    <row r="12" spans="1:71" ht="12" customHeight="1">
      <c r="D12" s="121"/>
      <c r="E12" s="121"/>
      <c r="F12" s="121"/>
      <c r="G12" s="63"/>
      <c r="H12" s="63"/>
      <c r="I12" s="93"/>
      <c r="J12" s="63"/>
      <c r="K12" s="38"/>
      <c r="L12" s="38"/>
      <c r="M12" s="38"/>
      <c r="N12" s="38"/>
      <c r="O12" s="94"/>
      <c r="P12" s="38"/>
      <c r="Q12" s="38"/>
      <c r="R12" s="363" t="s">
        <v>195</v>
      </c>
      <c r="S12" s="363"/>
      <c r="T12" s="363"/>
      <c r="U12" s="363"/>
      <c r="V12" s="363"/>
      <c r="W12" s="363"/>
      <c r="X12" s="363"/>
      <c r="Y12" s="363"/>
      <c r="Z12" s="363"/>
      <c r="AA12" s="363"/>
      <c r="AB12" s="363"/>
      <c r="AC12" s="363"/>
      <c r="AD12" s="77"/>
      <c r="AE12" s="38"/>
      <c r="AF12" s="38"/>
      <c r="AG12" s="38"/>
      <c r="AH12" s="38"/>
      <c r="AI12" s="38"/>
      <c r="AJ12" s="38"/>
      <c r="AK12" s="363" t="s">
        <v>73</v>
      </c>
      <c r="AL12" s="363"/>
      <c r="AM12" s="363"/>
      <c r="AN12" s="363"/>
      <c r="AO12" s="363"/>
      <c r="AP12" s="363"/>
      <c r="AQ12" s="363"/>
      <c r="AR12" s="363"/>
      <c r="AS12" s="363"/>
      <c r="AT12" s="363"/>
      <c r="AU12" s="363"/>
      <c r="AV12" s="363"/>
      <c r="AW12" s="77"/>
      <c r="AX12" s="67" t="s">
        <v>206</v>
      </c>
      <c r="AZ12" s="67"/>
      <c r="BA12" s="67"/>
      <c r="BB12" s="66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6"/>
      <c r="BN12" s="66"/>
      <c r="BO12" s="66"/>
      <c r="BP12" s="66"/>
      <c r="BQ12" s="67"/>
    </row>
    <row r="13" spans="1:71" ht="12" customHeight="1">
      <c r="D13" s="127"/>
      <c r="E13" s="127"/>
      <c r="F13" s="127"/>
      <c r="G13" s="38"/>
      <c r="H13" s="38"/>
      <c r="I13" s="38"/>
      <c r="J13" s="38"/>
      <c r="K13" s="38"/>
      <c r="L13" s="38"/>
      <c r="M13" s="38"/>
      <c r="N13" s="38"/>
      <c r="O13" s="38"/>
      <c r="P13" s="67"/>
      <c r="Q13" s="67"/>
      <c r="R13" s="64"/>
      <c r="S13" s="68"/>
      <c r="T13" s="92"/>
      <c r="U13" s="38" t="s">
        <v>139</v>
      </c>
      <c r="V13" s="38"/>
      <c r="W13" s="38"/>
      <c r="X13" s="38"/>
      <c r="Y13" s="38"/>
      <c r="Z13" s="67"/>
      <c r="AA13" s="67"/>
      <c r="AB13" s="64"/>
      <c r="AC13" s="68" t="s">
        <v>140</v>
      </c>
      <c r="AD13" s="111"/>
      <c r="AE13" s="111"/>
      <c r="AF13" s="111"/>
      <c r="AG13" s="111"/>
      <c r="AJ13" s="111"/>
      <c r="AK13" s="111"/>
      <c r="AL13" s="111"/>
      <c r="AO13" s="111"/>
      <c r="AP13" s="111"/>
      <c r="AQ13" s="111"/>
      <c r="AR13" s="111"/>
      <c r="AS13" s="111"/>
      <c r="AT13" s="63"/>
      <c r="AU13" s="63"/>
      <c r="AV13" s="63"/>
      <c r="AW13" s="38"/>
      <c r="AX13" s="68"/>
      <c r="AY13" s="68"/>
      <c r="AZ13" s="65"/>
      <c r="BA13" s="65"/>
      <c r="BB13" s="69"/>
      <c r="BC13" s="70"/>
      <c r="BD13" s="71"/>
      <c r="BE13" s="71"/>
      <c r="BG13" s="108"/>
      <c r="BH13" s="108"/>
      <c r="BJ13" s="108"/>
      <c r="BK13" s="108"/>
    </row>
    <row r="14" spans="1:71" ht="12" customHeight="1">
      <c r="D14" s="127"/>
      <c r="E14" s="127"/>
      <c r="F14" s="127"/>
      <c r="G14" s="38"/>
      <c r="H14" s="38"/>
      <c r="I14" s="38"/>
      <c r="J14" s="38"/>
      <c r="K14" s="38"/>
      <c r="L14" s="38"/>
      <c r="M14" s="38"/>
      <c r="N14" s="38"/>
      <c r="O14" s="38"/>
      <c r="P14" s="67"/>
      <c r="Q14" s="67"/>
      <c r="R14" s="64"/>
      <c r="S14" s="68"/>
      <c r="T14" s="365"/>
      <c r="U14" s="365"/>
      <c r="V14" s="365"/>
      <c r="W14" s="365"/>
      <c r="X14" s="365"/>
      <c r="Y14" s="365"/>
      <c r="Z14" s="365"/>
      <c r="AA14" s="365"/>
      <c r="AB14" s="365"/>
      <c r="AC14" s="365"/>
      <c r="AD14" s="365"/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65"/>
      <c r="AP14" s="365"/>
      <c r="AQ14" s="365"/>
      <c r="AR14" s="365"/>
      <c r="AS14" s="365"/>
      <c r="AT14" s="365"/>
      <c r="AU14" s="365"/>
      <c r="AV14" s="63"/>
      <c r="AW14" s="881" t="s">
        <v>122</v>
      </c>
      <c r="AX14" s="881"/>
      <c r="AY14" s="881"/>
      <c r="AZ14" s="881"/>
      <c r="BA14" s="881"/>
      <c r="BB14" s="881"/>
      <c r="BC14" s="881"/>
      <c r="BD14" s="881"/>
      <c r="BE14" s="881"/>
      <c r="BF14" s="881"/>
      <c r="BG14" s="881"/>
      <c r="BH14" s="881"/>
      <c r="BI14" s="881"/>
      <c r="BJ14" s="881"/>
      <c r="BK14" s="881"/>
      <c r="BL14" s="68"/>
      <c r="BM14" s="68"/>
      <c r="BN14" s="68"/>
      <c r="BO14" s="68"/>
      <c r="BP14" s="68"/>
      <c r="BQ14" s="68"/>
    </row>
    <row r="15" spans="1:71" ht="14.45" customHeight="1">
      <c r="D15" s="127"/>
      <c r="E15" s="127"/>
      <c r="F15" s="127"/>
      <c r="G15" s="38"/>
      <c r="H15" s="38"/>
      <c r="I15" s="38"/>
      <c r="J15" s="38"/>
      <c r="K15" s="38"/>
      <c r="L15" s="38"/>
      <c r="M15" s="38"/>
      <c r="N15" s="38"/>
      <c r="O15" s="38"/>
      <c r="P15" s="67"/>
      <c r="Q15" s="67"/>
      <c r="R15" s="64"/>
      <c r="S15" s="38"/>
      <c r="T15" s="38"/>
      <c r="U15" s="38"/>
      <c r="V15" s="260" t="s">
        <v>196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 s="38"/>
      <c r="AS15" s="38"/>
      <c r="AT15" s="38"/>
      <c r="AU15" s="38"/>
      <c r="AV15" s="38"/>
      <c r="AW15" s="63"/>
      <c r="AX15" s="1099" t="s">
        <v>175</v>
      </c>
      <c r="AY15" s="1099"/>
      <c r="AZ15" s="1099"/>
      <c r="BA15" s="1099"/>
      <c r="BB15" s="1099"/>
      <c r="BC15" s="1099"/>
      <c r="BD15" s="1099"/>
      <c r="BE15" s="1099"/>
      <c r="BF15" s="1099"/>
      <c r="BG15" s="1099"/>
      <c r="BH15" s="1099"/>
      <c r="BI15" s="1099"/>
      <c r="BJ15" s="1099"/>
      <c r="BK15" s="1099"/>
      <c r="BL15" s="1099"/>
      <c r="BM15" s="71"/>
      <c r="BN15" s="71"/>
      <c r="BO15" s="71"/>
      <c r="BP15" s="71"/>
      <c r="BQ15" s="66"/>
    </row>
    <row r="16" spans="1:71" ht="12" customHeight="1">
      <c r="F16" s="61"/>
      <c r="G16" s="61"/>
      <c r="H16" s="61"/>
      <c r="I16" s="62"/>
      <c r="J16" s="62"/>
      <c r="K16" s="62"/>
      <c r="L16" s="63"/>
      <c r="M16" s="62"/>
      <c r="N16" s="62"/>
      <c r="O16" s="62"/>
      <c r="P16" s="62"/>
      <c r="Q16" s="61"/>
      <c r="R16" s="61"/>
      <c r="S16" s="38"/>
      <c r="T16" s="38"/>
      <c r="U16" s="111"/>
      <c r="V16" s="111"/>
      <c r="AL16" s="38"/>
      <c r="AM16" s="38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5"/>
      <c r="BA16" s="65"/>
      <c r="BB16" s="65"/>
      <c r="BC16" s="65"/>
      <c r="BD16" s="72"/>
      <c r="BE16" s="73"/>
      <c r="BF16" s="73"/>
      <c r="BG16" s="73"/>
      <c r="BH16" s="73"/>
      <c r="BI16" s="200"/>
      <c r="BJ16" s="73"/>
      <c r="BK16" s="73"/>
      <c r="BL16" s="200"/>
      <c r="BM16" s="200"/>
      <c r="BN16" s="200"/>
      <c r="BO16" s="200"/>
      <c r="BP16" s="71"/>
      <c r="BQ16" s="64"/>
      <c r="BR16" s="71"/>
      <c r="BS16" s="201"/>
    </row>
    <row r="17" spans="1:71" ht="16.5" thickBot="1">
      <c r="F17" s="357" t="s">
        <v>35</v>
      </c>
      <c r="G17" s="357"/>
      <c r="H17" s="357"/>
      <c r="I17" s="357"/>
      <c r="J17" s="357"/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7"/>
      <c r="AL17" s="357"/>
      <c r="AM17" s="357"/>
      <c r="AN17" s="357"/>
      <c r="AO17" s="357"/>
      <c r="AP17" s="357"/>
      <c r="AQ17" s="357"/>
      <c r="AR17" s="357"/>
      <c r="AS17" s="357"/>
      <c r="AT17" s="357"/>
      <c r="AU17" s="357"/>
      <c r="AV17" s="357"/>
      <c r="AW17" s="357"/>
      <c r="AX17" s="357"/>
      <c r="AY17" s="357"/>
      <c r="AZ17" s="357"/>
      <c r="BA17" s="357"/>
      <c r="BB17" s="357"/>
      <c r="BC17" s="357"/>
      <c r="BD17" s="357"/>
      <c r="BE17" s="357"/>
      <c r="BF17" s="357"/>
      <c r="BG17" s="357"/>
      <c r="BH17" s="357"/>
      <c r="BI17" s="357"/>
      <c r="BJ17" s="357"/>
      <c r="BK17" s="357"/>
      <c r="BL17" s="94"/>
      <c r="BM17" s="94"/>
      <c r="BN17" s="94"/>
      <c r="BO17" s="94"/>
      <c r="BP17" s="94"/>
      <c r="BQ17" s="94"/>
      <c r="BR17" s="94"/>
      <c r="BS17" s="94"/>
    </row>
    <row r="18" spans="1:71" ht="12.75" customHeight="1" thickBot="1">
      <c r="F18" s="374"/>
      <c r="G18" s="427"/>
      <c r="H18" s="427"/>
      <c r="I18" s="427"/>
      <c r="J18" s="427"/>
      <c r="K18" s="1124" t="s">
        <v>36</v>
      </c>
      <c r="L18" s="430" t="s">
        <v>0</v>
      </c>
      <c r="M18" s="376"/>
      <c r="N18" s="376"/>
      <c r="O18" s="377"/>
      <c r="P18" s="375" t="s">
        <v>1</v>
      </c>
      <c r="Q18" s="376"/>
      <c r="R18" s="376"/>
      <c r="S18" s="377"/>
      <c r="T18" s="273" t="s">
        <v>2</v>
      </c>
      <c r="U18" s="271"/>
      <c r="V18" s="271"/>
      <c r="W18" s="271"/>
      <c r="X18" s="272"/>
      <c r="Y18" s="375" t="s">
        <v>3</v>
      </c>
      <c r="Z18" s="376"/>
      <c r="AA18" s="376"/>
      <c r="AB18" s="377"/>
      <c r="AC18" s="375" t="s">
        <v>4</v>
      </c>
      <c r="AD18" s="376"/>
      <c r="AE18" s="376"/>
      <c r="AF18" s="376"/>
      <c r="AG18" s="377"/>
      <c r="AH18" s="375" t="s">
        <v>5</v>
      </c>
      <c r="AI18" s="376"/>
      <c r="AJ18" s="376"/>
      <c r="AK18" s="377"/>
      <c r="AL18" s="375" t="s">
        <v>6</v>
      </c>
      <c r="AM18" s="376"/>
      <c r="AN18" s="376"/>
      <c r="AO18" s="377"/>
      <c r="AP18" s="375" t="s">
        <v>7</v>
      </c>
      <c r="AQ18" s="376"/>
      <c r="AR18" s="376"/>
      <c r="AS18" s="377"/>
      <c r="AT18" s="375" t="s">
        <v>8</v>
      </c>
      <c r="AU18" s="376"/>
      <c r="AV18" s="376"/>
      <c r="AW18" s="376"/>
      <c r="AX18" s="377"/>
      <c r="AY18" s="375" t="s">
        <v>9</v>
      </c>
      <c r="AZ18" s="376"/>
      <c r="BA18" s="376"/>
      <c r="BB18" s="377"/>
      <c r="BC18" s="375" t="s">
        <v>10</v>
      </c>
      <c r="BD18" s="376"/>
      <c r="BE18" s="376"/>
      <c r="BF18" s="376"/>
      <c r="BG18" s="377"/>
      <c r="BH18" s="375" t="s">
        <v>11</v>
      </c>
      <c r="BI18" s="376"/>
      <c r="BJ18" s="376"/>
      <c r="BK18" s="408"/>
      <c r="BL18" s="374"/>
      <c r="BM18" s="374"/>
      <c r="BN18" s="374"/>
      <c r="BO18" s="374"/>
      <c r="BP18" s="374"/>
      <c r="BQ18" s="374"/>
      <c r="BR18" s="402"/>
    </row>
    <row r="19" spans="1:71" ht="9.75" customHeight="1" thickBot="1">
      <c r="F19" s="374"/>
      <c r="G19" s="19"/>
      <c r="H19" s="19"/>
      <c r="I19" s="19"/>
      <c r="J19" s="19"/>
      <c r="K19" s="1125"/>
      <c r="L19" s="288">
        <v>1</v>
      </c>
      <c r="M19" s="80">
        <v>2</v>
      </c>
      <c r="N19" s="81">
        <v>3</v>
      </c>
      <c r="O19" s="80">
        <v>4</v>
      </c>
      <c r="P19" s="81">
        <v>5</v>
      </c>
      <c r="Q19" s="80">
        <v>6</v>
      </c>
      <c r="R19" s="81">
        <v>7</v>
      </c>
      <c r="S19" s="80">
        <v>8</v>
      </c>
      <c r="T19" s="81">
        <v>9</v>
      </c>
      <c r="U19" s="79">
        <v>10</v>
      </c>
      <c r="V19" s="80">
        <v>11</v>
      </c>
      <c r="W19" s="81">
        <v>12</v>
      </c>
      <c r="X19" s="80">
        <v>13</v>
      </c>
      <c r="Y19" s="81">
        <v>14</v>
      </c>
      <c r="Z19" s="80">
        <v>15</v>
      </c>
      <c r="AA19" s="81">
        <v>16</v>
      </c>
      <c r="AB19" s="80">
        <v>17</v>
      </c>
      <c r="AC19" s="81">
        <v>18</v>
      </c>
      <c r="AD19" s="79">
        <v>19</v>
      </c>
      <c r="AE19" s="80">
        <v>20</v>
      </c>
      <c r="AF19" s="202">
        <v>21</v>
      </c>
      <c r="AG19" s="80">
        <v>22</v>
      </c>
      <c r="AH19" s="81">
        <v>23</v>
      </c>
      <c r="AI19" s="81">
        <v>24</v>
      </c>
      <c r="AJ19" s="80">
        <v>25</v>
      </c>
      <c r="AK19" s="81">
        <v>26</v>
      </c>
      <c r="AL19" s="79">
        <v>27</v>
      </c>
      <c r="AM19" s="80">
        <v>28</v>
      </c>
      <c r="AN19" s="81">
        <v>29</v>
      </c>
      <c r="AO19" s="80">
        <v>30</v>
      </c>
      <c r="AP19" s="81">
        <v>31</v>
      </c>
      <c r="AQ19" s="80">
        <v>32</v>
      </c>
      <c r="AR19" s="81">
        <v>33</v>
      </c>
      <c r="AS19" s="80">
        <v>34</v>
      </c>
      <c r="AT19" s="81">
        <v>35</v>
      </c>
      <c r="AU19" s="79">
        <v>36</v>
      </c>
      <c r="AV19" s="80">
        <v>37</v>
      </c>
      <c r="AW19" s="81">
        <v>38</v>
      </c>
      <c r="AX19" s="80">
        <v>39</v>
      </c>
      <c r="AY19" s="81">
        <v>40</v>
      </c>
      <c r="AZ19" s="79">
        <v>41</v>
      </c>
      <c r="BA19" s="79">
        <v>42</v>
      </c>
      <c r="BB19" s="80">
        <v>43</v>
      </c>
      <c r="BC19" s="81">
        <v>44</v>
      </c>
      <c r="BD19" s="80">
        <v>45</v>
      </c>
      <c r="BE19" s="81">
        <v>46</v>
      </c>
      <c r="BF19" s="80">
        <v>47</v>
      </c>
      <c r="BG19" s="81">
        <v>48</v>
      </c>
      <c r="BH19" s="79">
        <v>49</v>
      </c>
      <c r="BI19" s="80">
        <v>50</v>
      </c>
      <c r="BJ19" s="81">
        <v>51</v>
      </c>
      <c r="BK19" s="289">
        <v>52</v>
      </c>
      <c r="BL19" s="374"/>
      <c r="BM19" s="374"/>
      <c r="BN19" s="374"/>
      <c r="BO19" s="374"/>
      <c r="BP19" s="374"/>
      <c r="BQ19" s="374"/>
      <c r="BR19" s="402"/>
    </row>
    <row r="20" spans="1:71" ht="9" customHeight="1">
      <c r="F20" s="19"/>
      <c r="G20" s="27"/>
      <c r="H20" s="27"/>
      <c r="I20" s="27"/>
      <c r="J20" s="27"/>
      <c r="K20" s="82">
        <v>1</v>
      </c>
      <c r="L20" s="290"/>
      <c r="M20" s="85"/>
      <c r="N20" s="85"/>
      <c r="O20" s="85"/>
      <c r="P20" s="85"/>
      <c r="Q20" s="39" t="s">
        <v>83</v>
      </c>
      <c r="R20" s="85"/>
      <c r="S20" s="85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 t="s">
        <v>83</v>
      </c>
      <c r="AH20" s="39" t="s">
        <v>83</v>
      </c>
      <c r="AI20" s="39"/>
      <c r="AJ20" s="39"/>
      <c r="AK20" s="39"/>
      <c r="AL20" s="39"/>
      <c r="AM20" s="39" t="s">
        <v>153</v>
      </c>
      <c r="AN20" s="39" t="s">
        <v>153</v>
      </c>
      <c r="AO20" s="39" t="s">
        <v>153</v>
      </c>
      <c r="AP20" s="39"/>
      <c r="AQ20" s="39"/>
      <c r="AR20" s="39"/>
      <c r="AS20" s="39" t="s">
        <v>83</v>
      </c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291"/>
      <c r="BL20" s="46"/>
      <c r="BM20" s="46"/>
      <c r="BN20" s="46"/>
      <c r="BO20" s="46"/>
      <c r="BP20" s="46"/>
      <c r="BQ20" s="46"/>
      <c r="BR20" s="46"/>
    </row>
    <row r="21" spans="1:71" ht="9" customHeight="1" thickBot="1">
      <c r="F21" s="19"/>
      <c r="G21" s="27"/>
      <c r="H21" s="27"/>
      <c r="I21" s="27"/>
      <c r="J21" s="27"/>
      <c r="K21" s="99">
        <v>2</v>
      </c>
      <c r="L21" s="292"/>
      <c r="M21" s="52"/>
      <c r="N21" s="52"/>
      <c r="O21" s="52"/>
      <c r="P21" s="52"/>
      <c r="Q21" s="53" t="s">
        <v>83</v>
      </c>
      <c r="R21" s="52"/>
      <c r="S21" s="52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 t="s">
        <v>83</v>
      </c>
      <c r="AH21" s="53" t="s">
        <v>83</v>
      </c>
      <c r="AI21" s="53"/>
      <c r="AJ21" s="53"/>
      <c r="AK21" s="53"/>
      <c r="AL21" s="53"/>
      <c r="AM21" s="53"/>
      <c r="AN21" s="53"/>
      <c r="AO21" s="53" t="s">
        <v>153</v>
      </c>
      <c r="AP21" s="53" t="s">
        <v>153</v>
      </c>
      <c r="AQ21" s="53" t="s">
        <v>153</v>
      </c>
      <c r="AR21" s="53" t="s">
        <v>153</v>
      </c>
      <c r="AS21" s="53" t="s">
        <v>83</v>
      </c>
      <c r="AT21" s="53"/>
      <c r="AU21" s="53"/>
      <c r="AV21" s="53"/>
      <c r="AW21" s="293"/>
      <c r="AX21" s="53"/>
      <c r="AY21" s="103" t="s">
        <v>41</v>
      </c>
      <c r="AZ21" s="103" t="s">
        <v>41</v>
      </c>
      <c r="BA21" s="103"/>
      <c r="BB21" s="103"/>
      <c r="BC21" s="53"/>
      <c r="BD21" s="53"/>
      <c r="BE21" s="53"/>
      <c r="BF21" s="53"/>
      <c r="BG21" s="53"/>
      <c r="BH21" s="53"/>
      <c r="BI21" s="53"/>
      <c r="BJ21" s="53"/>
      <c r="BK21" s="294"/>
      <c r="BL21" s="46"/>
      <c r="BM21" s="46"/>
      <c r="BN21" s="46"/>
      <c r="BO21" s="46"/>
      <c r="BP21" s="46"/>
      <c r="BQ21" s="46"/>
      <c r="BR21" s="46"/>
    </row>
    <row r="22" spans="1:71" ht="13.5" hidden="1" customHeight="1" thickBot="1">
      <c r="F22" s="20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 t="s">
        <v>18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7"/>
      <c r="BM22" s="48"/>
      <c r="BN22" s="49"/>
      <c r="BO22" s="49"/>
      <c r="BP22" s="49"/>
      <c r="BQ22" s="49"/>
      <c r="BR22" s="49"/>
      <c r="BS22" s="49"/>
    </row>
    <row r="23" spans="1:71" ht="13.5" hidden="1" customHeight="1" thickBot="1">
      <c r="F23" s="20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 t="s">
        <v>18</v>
      </c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44"/>
      <c r="BM23" s="48"/>
      <c r="BN23" s="49"/>
      <c r="BO23" s="49"/>
      <c r="BP23" s="49"/>
      <c r="BQ23" s="49"/>
      <c r="BR23" s="49"/>
      <c r="BS23" s="74"/>
    </row>
    <row r="24" spans="1:71" ht="6.75" customHeight="1">
      <c r="F24" s="51"/>
      <c r="G24" s="51"/>
      <c r="H24" s="51"/>
      <c r="I24" s="51"/>
      <c r="J24" s="51"/>
      <c r="K24" s="1126"/>
      <c r="L24" s="1126"/>
      <c r="M24" s="1126"/>
      <c r="N24" s="1126"/>
      <c r="O24" s="1126"/>
      <c r="P24" s="1126"/>
      <c r="Q24" s="1126"/>
      <c r="R24" s="1126"/>
      <c r="S24" s="1126"/>
      <c r="T24" s="1126"/>
      <c r="U24" s="1126"/>
      <c r="V24" s="1126"/>
      <c r="W24" s="1126"/>
      <c r="X24" s="1126"/>
      <c r="Y24" s="1126"/>
      <c r="Z24" s="1126"/>
      <c r="AA24" s="1126"/>
      <c r="AB24" s="1126"/>
      <c r="AC24" s="1126"/>
      <c r="AD24" s="1126"/>
      <c r="AE24" s="1126"/>
      <c r="AF24" s="1126"/>
      <c r="AG24" s="1126"/>
      <c r="AH24" s="1126"/>
      <c r="AI24" s="1126"/>
      <c r="AJ24" s="1126"/>
      <c r="AK24" s="1126"/>
      <c r="AL24" s="1126"/>
      <c r="AM24" s="1126"/>
      <c r="AN24" s="1126"/>
      <c r="AO24" s="1126"/>
      <c r="AP24" s="1126"/>
      <c r="AQ24" s="1126"/>
      <c r="AR24" s="1126"/>
      <c r="AS24" s="1126"/>
      <c r="AT24" s="1126"/>
      <c r="AU24" s="1126"/>
      <c r="AV24" s="1126"/>
      <c r="AW24" s="1126"/>
      <c r="AX24" s="1126"/>
      <c r="AY24" s="1126"/>
      <c r="AZ24" s="1126"/>
      <c r="BA24" s="1126"/>
      <c r="BB24" s="1126"/>
      <c r="BC24" s="1126"/>
      <c r="BD24" s="1126"/>
      <c r="BE24" s="1126"/>
      <c r="BF24" s="1126"/>
      <c r="BG24" s="1126"/>
      <c r="BH24" s="1126"/>
      <c r="BI24" s="1126"/>
      <c r="BJ24" s="1126"/>
      <c r="BK24" s="1126"/>
      <c r="BL24" s="1126"/>
      <c r="BM24" s="50"/>
      <c r="BN24" s="50"/>
      <c r="BO24" s="50"/>
      <c r="BP24" s="50"/>
      <c r="BQ24" s="50"/>
      <c r="BR24" s="50"/>
      <c r="BS24" s="50"/>
    </row>
    <row r="25" spans="1:71" hidden="1">
      <c r="F25" s="404"/>
      <c r="G25" s="405"/>
      <c r="H25" s="405"/>
      <c r="I25" s="405"/>
      <c r="J25" s="405"/>
      <c r="K25" s="405"/>
      <c r="L25" s="405"/>
      <c r="M25" s="16"/>
      <c r="N25" s="285"/>
      <c r="O25" s="54"/>
      <c r="P25" s="16"/>
      <c r="Q25" s="16"/>
      <c r="R25" s="11"/>
      <c r="S25" s="11"/>
      <c r="T25" s="11"/>
      <c r="U25" s="286"/>
      <c r="V25" s="54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286"/>
      <c r="AH25" s="54"/>
      <c r="AI25" s="16"/>
      <c r="AJ25" s="16"/>
      <c r="AK25" s="16"/>
      <c r="AL25" s="16"/>
      <c r="AM25" s="16"/>
      <c r="AN25" s="286"/>
      <c r="AO25" s="54"/>
      <c r="AP25" s="16"/>
      <c r="AQ25" s="16"/>
      <c r="AR25" s="16"/>
      <c r="AS25" s="16"/>
      <c r="AT25" s="16"/>
      <c r="AU25" s="287"/>
      <c r="AV25" s="54"/>
      <c r="AW25" s="20"/>
      <c r="AX25" s="20"/>
      <c r="AY25" s="20"/>
      <c r="AZ25" s="20"/>
      <c r="BA25" s="16"/>
      <c r="BB25" s="16"/>
      <c r="BC25" s="16"/>
      <c r="BD25" s="56"/>
      <c r="BE25" s="54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</row>
    <row r="26" spans="1:71" ht="10.5" customHeight="1">
      <c r="F26" s="405" t="s">
        <v>16</v>
      </c>
      <c r="G26" s="405"/>
      <c r="H26" s="405"/>
      <c r="I26" s="405"/>
      <c r="J26" s="405"/>
      <c r="K26" s="405"/>
      <c r="L26" s="405"/>
      <c r="M26" s="8"/>
      <c r="N26" s="54" t="s">
        <v>17</v>
      </c>
      <c r="O26" s="1021" t="s">
        <v>14</v>
      </c>
      <c r="P26" s="1021"/>
      <c r="Q26" s="1021"/>
      <c r="R26" s="1021"/>
      <c r="S26" s="1021"/>
      <c r="T26" s="1021"/>
      <c r="U26" s="1021"/>
      <c r="V26" s="1021"/>
      <c r="W26" s="16"/>
      <c r="X26" s="10" t="s">
        <v>37</v>
      </c>
      <c r="Y26" s="54" t="s">
        <v>17</v>
      </c>
      <c r="Z26" s="16" t="s">
        <v>15</v>
      </c>
      <c r="AA26" s="16"/>
      <c r="AB26" s="16"/>
      <c r="AC26" s="16"/>
      <c r="AD26" s="16"/>
      <c r="AE26" s="16"/>
      <c r="AF26" s="54"/>
      <c r="AG26" s="16"/>
      <c r="AH26" s="10" t="s">
        <v>38</v>
      </c>
      <c r="AI26" s="54" t="s">
        <v>17</v>
      </c>
      <c r="AJ26" s="16" t="s">
        <v>39</v>
      </c>
      <c r="AK26" s="16"/>
      <c r="AL26" s="16"/>
      <c r="AM26" s="16"/>
      <c r="AN26" s="16"/>
      <c r="AO26" s="10" t="s">
        <v>40</v>
      </c>
      <c r="AP26" s="54" t="s">
        <v>17</v>
      </c>
      <c r="AQ26" s="16" t="s">
        <v>12</v>
      </c>
      <c r="AR26" s="16"/>
      <c r="AS26" s="16"/>
      <c r="AT26" s="18" t="s">
        <v>41</v>
      </c>
      <c r="AU26" s="54" t="s">
        <v>17</v>
      </c>
      <c r="AV26" s="20" t="s">
        <v>67</v>
      </c>
      <c r="AW26" s="20"/>
      <c r="AX26" s="20"/>
      <c r="AY26" s="20"/>
      <c r="AZ26" s="16"/>
      <c r="BA26" s="16"/>
      <c r="BB26" s="56"/>
      <c r="BC26" s="11"/>
      <c r="BD26" s="10"/>
      <c r="BE26" s="54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1:71" ht="6" customHeight="1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20"/>
      <c r="AX27" s="20"/>
      <c r="AY27" s="20"/>
      <c r="AZ27" s="20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</row>
    <row r="28" spans="1:71" s="4" customFormat="1" ht="11.25" customHeight="1">
      <c r="A28" s="76"/>
      <c r="B28" s="76"/>
      <c r="C28" s="76"/>
      <c r="D28" s="76"/>
      <c r="E28" s="76"/>
      <c r="F28" s="2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2"/>
      <c r="X28" s="2"/>
      <c r="Y28" s="2"/>
      <c r="Z28" s="2"/>
      <c r="AA28" s="2"/>
      <c r="AB28" s="2"/>
      <c r="AC28" s="2"/>
      <c r="AD28" s="2"/>
      <c r="AE28" s="2"/>
      <c r="AF28" s="2" t="s">
        <v>176</v>
      </c>
      <c r="AG28" s="2"/>
      <c r="AH28" s="2"/>
      <c r="AI28" s="2"/>
      <c r="AJ28" s="2"/>
      <c r="AK28" s="2"/>
      <c r="AL28" s="2"/>
      <c r="AM28" s="2"/>
      <c r="AN28" s="2"/>
      <c r="AO28" s="38"/>
      <c r="AP28" s="38"/>
      <c r="AQ28" s="38"/>
      <c r="AR28" s="38"/>
      <c r="AS28" s="2"/>
      <c r="AT28" s="2"/>
      <c r="AU28" s="2"/>
      <c r="AV28" s="2" t="s">
        <v>177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</row>
    <row r="29" spans="1:71" ht="3.75" customHeight="1" thickBot="1"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20"/>
      <c r="AP29" s="20"/>
      <c r="AQ29" s="20"/>
      <c r="AR29" s="2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</row>
    <row r="30" spans="1:71" ht="39.75" customHeight="1" thickBot="1">
      <c r="F30" s="245"/>
      <c r="G30" s="245"/>
      <c r="H30" s="245"/>
      <c r="I30" s="245"/>
      <c r="J30" s="246"/>
      <c r="K30" s="247"/>
      <c r="L30" s="247"/>
      <c r="M30" s="247"/>
      <c r="N30" s="246"/>
      <c r="O30" s="246"/>
      <c r="P30" s="246"/>
      <c r="Q30" s="246"/>
      <c r="R30" s="246"/>
      <c r="S30" s="246"/>
      <c r="T30" s="245"/>
      <c r="U30" s="245"/>
      <c r="V30" s="245"/>
      <c r="W30" s="31"/>
      <c r="X30" s="31"/>
      <c r="Y30" s="206" t="s">
        <v>28</v>
      </c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8" t="s">
        <v>29</v>
      </c>
      <c r="AK30" s="209"/>
      <c r="AL30" s="208" t="s">
        <v>50</v>
      </c>
      <c r="AM30" s="209"/>
      <c r="AN30" s="28"/>
      <c r="AO30" s="422" t="s">
        <v>53</v>
      </c>
      <c r="AP30" s="423"/>
      <c r="AQ30" s="423"/>
      <c r="AR30" s="423"/>
      <c r="AS30" s="423"/>
      <c r="AT30" s="423"/>
      <c r="AU30" s="423"/>
      <c r="AV30" s="423"/>
      <c r="AW30" s="423"/>
      <c r="AX30" s="424"/>
      <c r="AY30" s="422" t="s">
        <v>54</v>
      </c>
      <c r="AZ30" s="423"/>
      <c r="BA30" s="423"/>
      <c r="BB30" s="423"/>
      <c r="BC30" s="423"/>
      <c r="BD30" s="423"/>
      <c r="BE30" s="424"/>
      <c r="BF30" s="425" t="s">
        <v>29</v>
      </c>
      <c r="BG30" s="425"/>
      <c r="BH30" s="108"/>
      <c r="BJ30" s="108"/>
      <c r="BK30" s="108"/>
    </row>
    <row r="31" spans="1:71" ht="10.5" customHeight="1">
      <c r="F31" s="244"/>
      <c r="G31" s="244"/>
      <c r="H31" s="244"/>
      <c r="I31" s="244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9"/>
      <c r="U31" s="249"/>
      <c r="V31" s="249"/>
      <c r="W31" s="31"/>
      <c r="X31" s="31"/>
      <c r="Y31" s="438" t="s">
        <v>51</v>
      </c>
      <c r="Z31" s="439"/>
      <c r="AA31" s="439"/>
      <c r="AB31" s="439"/>
      <c r="AC31" s="439"/>
      <c r="AD31" s="439"/>
      <c r="AE31" s="439"/>
      <c r="AF31" s="439"/>
      <c r="AG31" s="439"/>
      <c r="AH31" s="439"/>
      <c r="AI31" s="439"/>
      <c r="AJ31" s="210"/>
      <c r="AK31" s="211"/>
      <c r="AL31" s="210"/>
      <c r="AM31" s="211"/>
      <c r="AN31" s="28"/>
      <c r="AO31" s="977" t="s">
        <v>148</v>
      </c>
      <c r="AP31" s="977"/>
      <c r="AQ31" s="977"/>
      <c r="AR31" s="977"/>
      <c r="AS31" s="977"/>
      <c r="AT31" s="977"/>
      <c r="AU31" s="977"/>
      <c r="AV31" s="977"/>
      <c r="AW31" s="977"/>
      <c r="AX31" s="977"/>
      <c r="AY31" s="977" t="s">
        <v>81</v>
      </c>
      <c r="AZ31" s="977"/>
      <c r="BA31" s="977"/>
      <c r="BB31" s="977"/>
      <c r="BC31" s="977"/>
      <c r="BD31" s="977"/>
      <c r="BE31" s="977"/>
      <c r="BF31" s="977">
        <v>4</v>
      </c>
      <c r="BG31" s="977"/>
      <c r="BH31" s="108"/>
      <c r="BJ31" s="108"/>
      <c r="BK31" s="108"/>
    </row>
    <row r="32" spans="1:71" ht="11.25" customHeight="1">
      <c r="F32" s="242"/>
      <c r="G32" s="242"/>
      <c r="H32" s="242"/>
      <c r="I32" s="242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4"/>
      <c r="U32" s="244"/>
      <c r="V32" s="244"/>
      <c r="W32" s="43"/>
      <c r="X32" s="42"/>
      <c r="Y32" s="798"/>
      <c r="Z32" s="799"/>
      <c r="AA32" s="799"/>
      <c r="AB32" s="799"/>
      <c r="AC32" s="799"/>
      <c r="AD32" s="799"/>
      <c r="AE32" s="799"/>
      <c r="AF32" s="799"/>
      <c r="AG32" s="799"/>
      <c r="AH32" s="799"/>
      <c r="AI32" s="799"/>
      <c r="AJ32" s="212"/>
      <c r="AK32" s="213"/>
      <c r="AL32" s="212"/>
      <c r="AM32" s="214"/>
      <c r="AN32" s="57"/>
      <c r="AO32" s="977"/>
      <c r="AP32" s="977"/>
      <c r="AQ32" s="977"/>
      <c r="AR32" s="977"/>
      <c r="AS32" s="977"/>
      <c r="AT32" s="977"/>
      <c r="AU32" s="977"/>
      <c r="AV32" s="977"/>
      <c r="AW32" s="977"/>
      <c r="AX32" s="977"/>
      <c r="AY32" s="977"/>
      <c r="AZ32" s="977"/>
      <c r="BA32" s="977"/>
      <c r="BB32" s="977"/>
      <c r="BC32" s="977"/>
      <c r="BD32" s="977"/>
      <c r="BE32" s="977"/>
      <c r="BF32" s="977"/>
      <c r="BG32" s="977"/>
      <c r="BH32" s="108"/>
      <c r="BJ32" s="108"/>
      <c r="BK32" s="108"/>
    </row>
    <row r="33" spans="1:63" ht="10.5" customHeight="1"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43"/>
      <c r="X33" s="43"/>
      <c r="Y33" s="973" t="s">
        <v>86</v>
      </c>
      <c r="Z33" s="974"/>
      <c r="AA33" s="974"/>
      <c r="AB33" s="974"/>
      <c r="AC33" s="974"/>
      <c r="AD33" s="974"/>
      <c r="AE33" s="974"/>
      <c r="AF33" s="974"/>
      <c r="AG33" s="974"/>
      <c r="AH33" s="974"/>
      <c r="AI33" s="974"/>
      <c r="AJ33" s="212">
        <v>2</v>
      </c>
      <c r="AK33" s="213"/>
      <c r="AL33" s="212">
        <v>3</v>
      </c>
      <c r="AM33" s="213"/>
      <c r="AN33" s="58"/>
      <c r="AO33" s="977"/>
      <c r="AP33" s="977"/>
      <c r="AQ33" s="977"/>
      <c r="AR33" s="977"/>
      <c r="AS33" s="977"/>
      <c r="AT33" s="977"/>
      <c r="AU33" s="977"/>
      <c r="AV33" s="977"/>
      <c r="AW33" s="977"/>
      <c r="AX33" s="977"/>
      <c r="AY33" s="977"/>
      <c r="AZ33" s="977"/>
      <c r="BA33" s="977"/>
      <c r="BB33" s="977"/>
      <c r="BC33" s="977"/>
      <c r="BD33" s="977"/>
      <c r="BE33" s="977"/>
      <c r="BF33" s="977"/>
      <c r="BG33" s="977"/>
      <c r="BH33" s="108"/>
      <c r="BJ33" s="108"/>
      <c r="BK33" s="108"/>
    </row>
    <row r="34" spans="1:63" ht="10.5" customHeight="1">
      <c r="F34" s="242"/>
      <c r="G34" s="242"/>
      <c r="H34" s="242"/>
      <c r="I34" s="242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4"/>
      <c r="U34" s="244"/>
      <c r="V34" s="244"/>
      <c r="W34" s="43"/>
      <c r="X34" s="43"/>
      <c r="Y34" s="975"/>
      <c r="Z34" s="976"/>
      <c r="AA34" s="976"/>
      <c r="AB34" s="976"/>
      <c r="AC34" s="976"/>
      <c r="AD34" s="976"/>
      <c r="AE34" s="976"/>
      <c r="AF34" s="976"/>
      <c r="AG34" s="976"/>
      <c r="AH34" s="976"/>
      <c r="AI34" s="976"/>
      <c r="AJ34" s="212"/>
      <c r="AK34" s="213"/>
      <c r="AL34" s="212"/>
      <c r="AM34" s="213"/>
      <c r="AN34" s="58"/>
      <c r="BD34" s="108"/>
      <c r="BE34" s="108"/>
      <c r="BF34" s="108"/>
      <c r="BG34" s="108"/>
      <c r="BH34" s="108"/>
      <c r="BJ34" s="108"/>
      <c r="BK34" s="108"/>
    </row>
    <row r="35" spans="1:63" ht="10.5" customHeight="1"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43"/>
      <c r="X35" s="43"/>
      <c r="Y35" s="461" t="s">
        <v>52</v>
      </c>
      <c r="Z35" s="889"/>
      <c r="AA35" s="889"/>
      <c r="AB35" s="889"/>
      <c r="AC35" s="889"/>
      <c r="AD35" s="889"/>
      <c r="AE35" s="889"/>
      <c r="AF35" s="889"/>
      <c r="AG35" s="889"/>
      <c r="AH35" s="889"/>
      <c r="AI35" s="889"/>
      <c r="AJ35" s="212"/>
      <c r="AK35" s="213"/>
      <c r="AL35" s="212"/>
      <c r="AM35" s="213"/>
      <c r="AN35" s="58"/>
      <c r="BD35" s="108"/>
      <c r="BE35" s="108"/>
      <c r="BF35" s="108"/>
      <c r="BG35" s="108"/>
      <c r="BH35" s="108"/>
      <c r="BJ35" s="108"/>
      <c r="BK35" s="108"/>
    </row>
    <row r="36" spans="1:63" ht="10.5" customHeight="1">
      <c r="F36" s="218"/>
      <c r="G36" s="33"/>
      <c r="H36" s="33"/>
      <c r="I36" s="33"/>
      <c r="J36" s="33"/>
      <c r="K36" s="33"/>
      <c r="L36" s="33"/>
      <c r="M36" s="33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973" t="s">
        <v>193</v>
      </c>
      <c r="Z36" s="974"/>
      <c r="AA36" s="974"/>
      <c r="AB36" s="974"/>
      <c r="AC36" s="974"/>
      <c r="AD36" s="974"/>
      <c r="AE36" s="974"/>
      <c r="AF36" s="974"/>
      <c r="AG36" s="974"/>
      <c r="AH36" s="974"/>
      <c r="AI36" s="974"/>
      <c r="AJ36" s="212">
        <v>4</v>
      </c>
      <c r="AK36" s="213"/>
      <c r="AL36" s="212">
        <v>4</v>
      </c>
      <c r="AM36" s="213"/>
      <c r="AN36" s="58"/>
      <c r="BD36" s="108"/>
      <c r="BE36" s="108"/>
      <c r="BF36" s="108"/>
      <c r="BG36" s="108"/>
      <c r="BH36" s="108"/>
      <c r="BJ36" s="108"/>
      <c r="BK36" s="108"/>
    </row>
    <row r="37" spans="1:63" ht="9.75" hidden="1" customHeight="1" thickBot="1">
      <c r="F37" s="218"/>
      <c r="G37" s="33"/>
      <c r="H37" s="33"/>
      <c r="I37" s="33"/>
      <c r="J37" s="33"/>
      <c r="K37" s="33"/>
      <c r="L37" s="33"/>
      <c r="M37" s="33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444"/>
      <c r="Z37" s="445"/>
      <c r="AA37" s="445"/>
      <c r="AB37" s="445"/>
      <c r="AC37" s="445"/>
      <c r="AD37" s="445"/>
      <c r="AE37" s="445"/>
      <c r="AF37" s="445"/>
      <c r="AG37" s="445"/>
      <c r="AH37" s="445"/>
      <c r="AI37" s="445"/>
      <c r="AJ37" s="212"/>
      <c r="AK37" s="213"/>
      <c r="AL37" s="212"/>
      <c r="AM37" s="213"/>
      <c r="AN37" s="58"/>
      <c r="AO37" s="59"/>
      <c r="AP37" s="59"/>
      <c r="AQ37" s="59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41"/>
      <c r="BH37" s="108"/>
      <c r="BJ37" s="108"/>
      <c r="BK37" s="108"/>
    </row>
    <row r="38" spans="1:63" ht="12.75" customHeight="1" thickBot="1">
      <c r="F38" s="218"/>
      <c r="G38" s="33"/>
      <c r="H38" s="33"/>
      <c r="I38" s="33"/>
      <c r="J38" s="33"/>
      <c r="K38" s="33"/>
      <c r="L38" s="33"/>
      <c r="M38" s="33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446"/>
      <c r="Z38" s="447"/>
      <c r="AA38" s="447"/>
      <c r="AB38" s="447"/>
      <c r="AC38" s="447"/>
      <c r="AD38" s="447"/>
      <c r="AE38" s="447"/>
      <c r="AF38" s="447"/>
      <c r="AG38" s="447"/>
      <c r="AH38" s="447"/>
      <c r="AI38" s="447"/>
      <c r="AJ38" s="219"/>
      <c r="AK38" s="220"/>
      <c r="AL38" s="219"/>
      <c r="AM38" s="220"/>
      <c r="AN38" s="58"/>
      <c r="AO38" s="59"/>
      <c r="AP38" s="59"/>
      <c r="AQ38" s="59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106"/>
      <c r="BJ38" s="108"/>
      <c r="BK38" s="108"/>
    </row>
    <row r="39" spans="1:63" ht="6.75" customHeight="1">
      <c r="F39" s="218"/>
      <c r="G39" s="33"/>
      <c r="H39" s="33"/>
      <c r="I39" s="33"/>
      <c r="J39" s="33"/>
      <c r="K39" s="33"/>
      <c r="L39" s="33"/>
      <c r="M39" s="33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"/>
      <c r="AX39" s="3"/>
      <c r="AY39" s="3"/>
      <c r="AZ39" s="3"/>
      <c r="BA39" s="3"/>
      <c r="BB39" s="3"/>
      <c r="BD39" s="108"/>
      <c r="BE39" s="108"/>
      <c r="BF39" s="108"/>
      <c r="BG39" s="108"/>
      <c r="BH39" s="108"/>
      <c r="BJ39" s="108"/>
      <c r="BK39" s="108"/>
    </row>
    <row r="40" spans="1:63" ht="13.5" thickBot="1">
      <c r="F40" s="482" t="s">
        <v>55</v>
      </c>
      <c r="G40" s="483"/>
      <c r="H40" s="483"/>
      <c r="I40" s="483"/>
      <c r="J40" s="483"/>
      <c r="K40" s="483"/>
      <c r="L40" s="483"/>
      <c r="M40" s="483"/>
      <c r="N40" s="483"/>
      <c r="O40" s="483"/>
      <c r="P40" s="483"/>
      <c r="Q40" s="483"/>
      <c r="R40" s="483"/>
      <c r="S40" s="483"/>
      <c r="T40" s="483"/>
      <c r="U40" s="483"/>
      <c r="V40" s="483"/>
      <c r="W40" s="483"/>
      <c r="X40" s="483"/>
      <c r="Y40" s="483"/>
      <c r="Z40" s="483"/>
      <c r="AA40" s="483"/>
      <c r="AB40" s="483"/>
      <c r="AC40" s="483"/>
      <c r="AD40" s="483"/>
      <c r="AE40" s="483"/>
      <c r="AF40" s="483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108"/>
    </row>
    <row r="41" spans="1:63" ht="11.25" customHeight="1">
      <c r="A41" s="485" t="s">
        <v>154</v>
      </c>
      <c r="B41" s="486"/>
      <c r="C41" s="486"/>
      <c r="D41" s="486"/>
      <c r="E41" s="998"/>
      <c r="F41" s="1003" t="s">
        <v>75</v>
      </c>
      <c r="G41" s="1004"/>
      <c r="H41" s="1005"/>
      <c r="I41" s="1012" t="s">
        <v>66</v>
      </c>
      <c r="J41" s="504"/>
      <c r="K41" s="504"/>
      <c r="L41" s="504"/>
      <c r="M41" s="504"/>
      <c r="N41" s="504"/>
      <c r="O41" s="504"/>
      <c r="P41" s="504"/>
      <c r="Q41" s="504"/>
      <c r="R41" s="504"/>
      <c r="S41" s="504"/>
      <c r="T41" s="504"/>
      <c r="U41" s="504"/>
      <c r="V41" s="504"/>
      <c r="W41" s="504"/>
      <c r="X41" s="504"/>
      <c r="Y41" s="504"/>
      <c r="Z41" s="504"/>
      <c r="AA41" s="504"/>
      <c r="AB41" s="504"/>
      <c r="AC41" s="504"/>
      <c r="AD41" s="504"/>
      <c r="AE41" s="504"/>
      <c r="AF41" s="513"/>
      <c r="AG41" s="503" t="s">
        <v>56</v>
      </c>
      <c r="AH41" s="504"/>
      <c r="AI41" s="504"/>
      <c r="AJ41" s="504"/>
      <c r="AK41" s="504"/>
      <c r="AL41" s="504"/>
      <c r="AM41" s="507" t="s">
        <v>32</v>
      </c>
      <c r="AN41" s="508"/>
      <c r="AO41" s="978" t="s">
        <v>20</v>
      </c>
      <c r="AP41" s="979"/>
      <c r="AQ41" s="979"/>
      <c r="AR41" s="979"/>
      <c r="AS41" s="979"/>
      <c r="AT41" s="979"/>
      <c r="AU41" s="979"/>
      <c r="AV41" s="979"/>
      <c r="AW41" s="979"/>
      <c r="AX41" s="979"/>
      <c r="AY41" s="979"/>
      <c r="AZ41" s="979"/>
      <c r="BA41" s="979"/>
      <c r="BB41" s="979"/>
      <c r="BC41" s="982" t="s">
        <v>59</v>
      </c>
      <c r="BD41" s="983"/>
      <c r="BE41" s="983"/>
      <c r="BF41" s="983"/>
      <c r="BG41" s="983"/>
      <c r="BH41" s="983"/>
      <c r="BI41" s="983"/>
      <c r="BJ41" s="984"/>
      <c r="BK41" s="108"/>
    </row>
    <row r="42" spans="1:63" ht="10.5" customHeight="1">
      <c r="A42" s="488"/>
      <c r="B42" s="489"/>
      <c r="C42" s="489"/>
      <c r="D42" s="489"/>
      <c r="E42" s="999"/>
      <c r="F42" s="1006"/>
      <c r="G42" s="1007"/>
      <c r="H42" s="1008"/>
      <c r="I42" s="533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5"/>
      <c r="X42" s="515"/>
      <c r="Y42" s="515"/>
      <c r="Z42" s="515"/>
      <c r="AA42" s="515"/>
      <c r="AB42" s="515"/>
      <c r="AC42" s="515"/>
      <c r="AD42" s="515"/>
      <c r="AE42" s="515"/>
      <c r="AF42" s="516"/>
      <c r="AG42" s="514"/>
      <c r="AH42" s="515"/>
      <c r="AI42" s="515"/>
      <c r="AJ42" s="515"/>
      <c r="AK42" s="515"/>
      <c r="AL42" s="515"/>
      <c r="AM42" s="509"/>
      <c r="AN42" s="510"/>
      <c r="AO42" s="980"/>
      <c r="AP42" s="981"/>
      <c r="AQ42" s="981"/>
      <c r="AR42" s="981"/>
      <c r="AS42" s="981"/>
      <c r="AT42" s="981"/>
      <c r="AU42" s="981"/>
      <c r="AV42" s="981"/>
      <c r="AW42" s="981"/>
      <c r="AX42" s="981"/>
      <c r="AY42" s="981"/>
      <c r="AZ42" s="981"/>
      <c r="BA42" s="981"/>
      <c r="BB42" s="981"/>
      <c r="BC42" s="985"/>
      <c r="BD42" s="986"/>
      <c r="BE42" s="986"/>
      <c r="BF42" s="986"/>
      <c r="BG42" s="986"/>
      <c r="BH42" s="986"/>
      <c r="BI42" s="986"/>
      <c r="BJ42" s="987"/>
      <c r="BK42" s="108"/>
    </row>
    <row r="43" spans="1:63" ht="18" customHeight="1">
      <c r="A43" s="488"/>
      <c r="B43" s="489"/>
      <c r="C43" s="489"/>
      <c r="D43" s="489"/>
      <c r="E43" s="999"/>
      <c r="F43" s="1006"/>
      <c r="G43" s="1007"/>
      <c r="H43" s="1008"/>
      <c r="I43" s="533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5"/>
      <c r="X43" s="515"/>
      <c r="Y43" s="515"/>
      <c r="Z43" s="515"/>
      <c r="AA43" s="515"/>
      <c r="AB43" s="515"/>
      <c r="AC43" s="515"/>
      <c r="AD43" s="515"/>
      <c r="AE43" s="515"/>
      <c r="AF43" s="516"/>
      <c r="AG43" s="514"/>
      <c r="AH43" s="515"/>
      <c r="AI43" s="515"/>
      <c r="AJ43" s="515"/>
      <c r="AK43" s="515"/>
      <c r="AL43" s="515"/>
      <c r="AM43" s="509"/>
      <c r="AN43" s="510"/>
      <c r="AO43" s="980"/>
      <c r="AP43" s="981"/>
      <c r="AQ43" s="981"/>
      <c r="AR43" s="981"/>
      <c r="AS43" s="981"/>
      <c r="AT43" s="981"/>
      <c r="AU43" s="981"/>
      <c r="AV43" s="981"/>
      <c r="AW43" s="981"/>
      <c r="AX43" s="981"/>
      <c r="AY43" s="981"/>
      <c r="AZ43" s="981"/>
      <c r="BA43" s="981"/>
      <c r="BB43" s="981"/>
      <c r="BC43" s="985"/>
      <c r="BD43" s="986"/>
      <c r="BE43" s="986"/>
      <c r="BF43" s="986"/>
      <c r="BG43" s="986"/>
      <c r="BH43" s="986"/>
      <c r="BI43" s="986"/>
      <c r="BJ43" s="987"/>
      <c r="BK43" s="108"/>
    </row>
    <row r="44" spans="1:63" ht="2.25" customHeight="1">
      <c r="A44" s="488"/>
      <c r="B44" s="489"/>
      <c r="C44" s="489"/>
      <c r="D44" s="489"/>
      <c r="E44" s="999"/>
      <c r="F44" s="1006"/>
      <c r="G44" s="1007"/>
      <c r="H44" s="1008"/>
      <c r="I44" s="533"/>
      <c r="J44" s="515"/>
      <c r="K44" s="515"/>
      <c r="L44" s="515"/>
      <c r="M44" s="515"/>
      <c r="N44" s="515"/>
      <c r="O44" s="515"/>
      <c r="P44" s="515"/>
      <c r="Q44" s="515"/>
      <c r="R44" s="515"/>
      <c r="S44" s="515"/>
      <c r="T44" s="515"/>
      <c r="U44" s="515"/>
      <c r="V44" s="515"/>
      <c r="W44" s="515"/>
      <c r="X44" s="515"/>
      <c r="Y44" s="515"/>
      <c r="Z44" s="515"/>
      <c r="AA44" s="515"/>
      <c r="AB44" s="515"/>
      <c r="AC44" s="515"/>
      <c r="AD44" s="515"/>
      <c r="AE44" s="515"/>
      <c r="AF44" s="516"/>
      <c r="AG44" s="514"/>
      <c r="AH44" s="515"/>
      <c r="AI44" s="515"/>
      <c r="AJ44" s="515"/>
      <c r="AK44" s="515"/>
      <c r="AL44" s="515"/>
      <c r="AM44" s="509"/>
      <c r="AN44" s="510"/>
      <c r="AO44" s="980"/>
      <c r="AP44" s="981"/>
      <c r="AQ44" s="981"/>
      <c r="AR44" s="981"/>
      <c r="AS44" s="981"/>
      <c r="AT44" s="981"/>
      <c r="AU44" s="981"/>
      <c r="AV44" s="981"/>
      <c r="AW44" s="981"/>
      <c r="AX44" s="981"/>
      <c r="AY44" s="981"/>
      <c r="AZ44" s="981"/>
      <c r="BA44" s="981"/>
      <c r="BB44" s="981"/>
      <c r="BC44" s="985"/>
      <c r="BD44" s="986"/>
      <c r="BE44" s="986"/>
      <c r="BF44" s="986"/>
      <c r="BG44" s="986"/>
      <c r="BH44" s="986"/>
      <c r="BI44" s="986"/>
      <c r="BJ44" s="987"/>
      <c r="BK44" s="108"/>
    </row>
    <row r="45" spans="1:63" ht="3.75" customHeight="1">
      <c r="A45" s="488"/>
      <c r="B45" s="489"/>
      <c r="C45" s="489"/>
      <c r="D45" s="489"/>
      <c r="E45" s="999"/>
      <c r="F45" s="1006"/>
      <c r="G45" s="1007"/>
      <c r="H45" s="1008"/>
      <c r="I45" s="533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5"/>
      <c r="X45" s="515"/>
      <c r="Y45" s="515"/>
      <c r="Z45" s="515"/>
      <c r="AA45" s="515"/>
      <c r="AB45" s="515"/>
      <c r="AC45" s="515"/>
      <c r="AD45" s="515"/>
      <c r="AE45" s="515"/>
      <c r="AF45" s="516"/>
      <c r="AG45" s="505"/>
      <c r="AH45" s="506"/>
      <c r="AI45" s="506"/>
      <c r="AJ45" s="506"/>
      <c r="AK45" s="506"/>
      <c r="AL45" s="506"/>
      <c r="AM45" s="509"/>
      <c r="AN45" s="510"/>
      <c r="AO45" s="534"/>
      <c r="AP45" s="535"/>
      <c r="AQ45" s="535"/>
      <c r="AR45" s="535"/>
      <c r="AS45" s="535"/>
      <c r="AT45" s="535"/>
      <c r="AU45" s="535"/>
      <c r="AV45" s="535"/>
      <c r="AW45" s="535"/>
      <c r="AX45" s="535"/>
      <c r="AY45" s="535"/>
      <c r="AZ45" s="535"/>
      <c r="BA45" s="535"/>
      <c r="BB45" s="535"/>
      <c r="BC45" s="988"/>
      <c r="BD45" s="989"/>
      <c r="BE45" s="989"/>
      <c r="BF45" s="989"/>
      <c r="BG45" s="989"/>
      <c r="BH45" s="989"/>
      <c r="BI45" s="989"/>
      <c r="BJ45" s="990"/>
      <c r="BK45" s="108"/>
    </row>
    <row r="46" spans="1:63" ht="9.75" customHeight="1">
      <c r="A46" s="488"/>
      <c r="B46" s="489"/>
      <c r="C46" s="489"/>
      <c r="D46" s="489"/>
      <c r="E46" s="999"/>
      <c r="F46" s="1006"/>
      <c r="G46" s="1007"/>
      <c r="H46" s="1008"/>
      <c r="I46" s="533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5"/>
      <c r="X46" s="515"/>
      <c r="Y46" s="515"/>
      <c r="Z46" s="515"/>
      <c r="AA46" s="515"/>
      <c r="AB46" s="515"/>
      <c r="AC46" s="515"/>
      <c r="AD46" s="515"/>
      <c r="AE46" s="515"/>
      <c r="AF46" s="516"/>
      <c r="AG46" s="517" t="s">
        <v>25</v>
      </c>
      <c r="AH46" s="518"/>
      <c r="AI46" s="518" t="s">
        <v>24</v>
      </c>
      <c r="AJ46" s="518"/>
      <c r="AK46" s="518" t="s">
        <v>26</v>
      </c>
      <c r="AL46" s="523"/>
      <c r="AM46" s="509"/>
      <c r="AN46" s="510"/>
      <c r="AO46" s="509" t="s">
        <v>31</v>
      </c>
      <c r="AP46" s="526"/>
      <c r="AQ46" s="965" t="s">
        <v>57</v>
      </c>
      <c r="AR46" s="966"/>
      <c r="AS46" s="966"/>
      <c r="AT46" s="966"/>
      <c r="AU46" s="966"/>
      <c r="AV46" s="966"/>
      <c r="AW46" s="966"/>
      <c r="AX46" s="966"/>
      <c r="AY46" s="966"/>
      <c r="AZ46" s="967"/>
      <c r="BA46" s="526" t="s">
        <v>21</v>
      </c>
      <c r="BB46" s="526"/>
      <c r="BC46" s="529" t="s">
        <v>60</v>
      </c>
      <c r="BD46" s="528"/>
      <c r="BE46" s="528"/>
      <c r="BF46" s="528"/>
      <c r="BG46" s="528" t="s">
        <v>61</v>
      </c>
      <c r="BH46" s="528"/>
      <c r="BI46" s="528"/>
      <c r="BJ46" s="532"/>
      <c r="BK46" s="108"/>
    </row>
    <row r="47" spans="1:63" ht="9.75" customHeight="1">
      <c r="A47" s="488"/>
      <c r="B47" s="489"/>
      <c r="C47" s="489"/>
      <c r="D47" s="489"/>
      <c r="E47" s="999"/>
      <c r="F47" s="1006"/>
      <c r="G47" s="1007"/>
      <c r="H47" s="1008"/>
      <c r="I47" s="533"/>
      <c r="J47" s="515"/>
      <c r="K47" s="515"/>
      <c r="L47" s="515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5"/>
      <c r="X47" s="515"/>
      <c r="Y47" s="515"/>
      <c r="Z47" s="515"/>
      <c r="AA47" s="515"/>
      <c r="AB47" s="515"/>
      <c r="AC47" s="515"/>
      <c r="AD47" s="515"/>
      <c r="AE47" s="515"/>
      <c r="AF47" s="516"/>
      <c r="AG47" s="519"/>
      <c r="AH47" s="520"/>
      <c r="AI47" s="520"/>
      <c r="AJ47" s="520"/>
      <c r="AK47" s="520"/>
      <c r="AL47" s="524"/>
      <c r="AM47" s="509"/>
      <c r="AN47" s="510"/>
      <c r="AO47" s="509"/>
      <c r="AP47" s="526"/>
      <c r="AQ47" s="968"/>
      <c r="AR47" s="535"/>
      <c r="AS47" s="535"/>
      <c r="AT47" s="535"/>
      <c r="AU47" s="535"/>
      <c r="AV47" s="535"/>
      <c r="AW47" s="535"/>
      <c r="AX47" s="535"/>
      <c r="AY47" s="535"/>
      <c r="AZ47" s="969"/>
      <c r="BA47" s="526"/>
      <c r="BB47" s="526"/>
      <c r="BC47" s="221" t="s">
        <v>64</v>
      </c>
      <c r="BD47" s="222"/>
      <c r="BE47" s="222"/>
      <c r="BF47" s="222"/>
      <c r="BG47" s="222"/>
      <c r="BH47" s="222"/>
      <c r="BI47" s="222"/>
      <c r="BJ47" s="223"/>
      <c r="BK47" s="108"/>
    </row>
    <row r="48" spans="1:63" ht="9.75" customHeight="1">
      <c r="A48" s="488"/>
      <c r="B48" s="489"/>
      <c r="C48" s="489"/>
      <c r="D48" s="489"/>
      <c r="E48" s="999"/>
      <c r="F48" s="1006"/>
      <c r="G48" s="1007"/>
      <c r="H48" s="1008"/>
      <c r="I48" s="533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5"/>
      <c r="X48" s="515"/>
      <c r="Y48" s="515"/>
      <c r="Z48" s="515"/>
      <c r="AA48" s="515"/>
      <c r="AB48" s="515"/>
      <c r="AC48" s="515"/>
      <c r="AD48" s="515"/>
      <c r="AE48" s="515"/>
      <c r="AF48" s="516"/>
      <c r="AG48" s="519"/>
      <c r="AH48" s="520"/>
      <c r="AI48" s="520"/>
      <c r="AJ48" s="520"/>
      <c r="AK48" s="520"/>
      <c r="AL48" s="524"/>
      <c r="AM48" s="509"/>
      <c r="AN48" s="510"/>
      <c r="AO48" s="509"/>
      <c r="AP48" s="526"/>
      <c r="AQ48" s="544" t="s">
        <v>58</v>
      </c>
      <c r="AR48" s="567"/>
      <c r="AS48" s="567"/>
      <c r="AT48" s="567"/>
      <c r="AU48" s="567"/>
      <c r="AV48" s="567"/>
      <c r="AW48" s="567"/>
      <c r="AX48" s="567"/>
      <c r="AY48" s="567"/>
      <c r="AZ48" s="543"/>
      <c r="BA48" s="526"/>
      <c r="BB48" s="526"/>
      <c r="BC48" s="952">
        <v>1</v>
      </c>
      <c r="BD48" s="541"/>
      <c r="BE48" s="541">
        <v>2</v>
      </c>
      <c r="BF48" s="541"/>
      <c r="BG48" s="541">
        <v>3</v>
      </c>
      <c r="BH48" s="541"/>
      <c r="BI48" s="541">
        <v>4</v>
      </c>
      <c r="BJ48" s="960"/>
      <c r="BK48" s="108"/>
    </row>
    <row r="49" spans="1:172" ht="9" customHeight="1">
      <c r="A49" s="488"/>
      <c r="B49" s="489"/>
      <c r="C49" s="489"/>
      <c r="D49" s="489"/>
      <c r="E49" s="999"/>
      <c r="F49" s="1006"/>
      <c r="G49" s="1007"/>
      <c r="H49" s="1008"/>
      <c r="I49" s="533"/>
      <c r="J49" s="515"/>
      <c r="K49" s="515"/>
      <c r="L49" s="515"/>
      <c r="M49" s="515"/>
      <c r="N49" s="515"/>
      <c r="O49" s="515"/>
      <c r="P49" s="515"/>
      <c r="Q49" s="515"/>
      <c r="R49" s="515"/>
      <c r="S49" s="515"/>
      <c r="T49" s="515"/>
      <c r="U49" s="515"/>
      <c r="V49" s="515"/>
      <c r="W49" s="515"/>
      <c r="X49" s="515"/>
      <c r="Y49" s="515"/>
      <c r="Z49" s="515"/>
      <c r="AA49" s="515"/>
      <c r="AB49" s="515"/>
      <c r="AC49" s="515"/>
      <c r="AD49" s="515"/>
      <c r="AE49" s="515"/>
      <c r="AF49" s="516"/>
      <c r="AG49" s="519"/>
      <c r="AH49" s="520"/>
      <c r="AI49" s="520"/>
      <c r="AJ49" s="520"/>
      <c r="AK49" s="520"/>
      <c r="AL49" s="524"/>
      <c r="AM49" s="509"/>
      <c r="AN49" s="510"/>
      <c r="AO49" s="509"/>
      <c r="AP49" s="526"/>
      <c r="AQ49" s="537" t="s">
        <v>13</v>
      </c>
      <c r="AR49" s="546"/>
      <c r="AS49" s="537" t="s">
        <v>23</v>
      </c>
      <c r="AT49" s="546"/>
      <c r="AU49" s="549" t="s">
        <v>207</v>
      </c>
      <c r="AV49" s="550"/>
      <c r="AW49" s="537" t="s">
        <v>22</v>
      </c>
      <c r="AX49" s="546"/>
      <c r="AY49" s="537" t="s">
        <v>155</v>
      </c>
      <c r="AZ49" s="546"/>
      <c r="BA49" s="526"/>
      <c r="BB49" s="526"/>
      <c r="BC49" s="224"/>
      <c r="BD49" s="225"/>
      <c r="BE49" s="225"/>
      <c r="BF49" s="225"/>
      <c r="BG49" s="225"/>
      <c r="BH49" s="225"/>
      <c r="BI49" s="225"/>
      <c r="BJ49" s="226"/>
      <c r="BK49" s="108"/>
    </row>
    <row r="50" spans="1:172" ht="9.75" customHeight="1">
      <c r="A50" s="488"/>
      <c r="B50" s="489"/>
      <c r="C50" s="489"/>
      <c r="D50" s="489"/>
      <c r="E50" s="999"/>
      <c r="F50" s="1006"/>
      <c r="G50" s="1007"/>
      <c r="H50" s="1008"/>
      <c r="I50" s="533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5"/>
      <c r="X50" s="515"/>
      <c r="Y50" s="515"/>
      <c r="Z50" s="515"/>
      <c r="AA50" s="515"/>
      <c r="AB50" s="515"/>
      <c r="AC50" s="515"/>
      <c r="AD50" s="515"/>
      <c r="AE50" s="515"/>
      <c r="AF50" s="516"/>
      <c r="AG50" s="519"/>
      <c r="AH50" s="520"/>
      <c r="AI50" s="520"/>
      <c r="AJ50" s="520"/>
      <c r="AK50" s="520"/>
      <c r="AL50" s="524"/>
      <c r="AM50" s="509"/>
      <c r="AN50" s="510"/>
      <c r="AO50" s="509"/>
      <c r="AP50" s="526"/>
      <c r="AQ50" s="539"/>
      <c r="AR50" s="547"/>
      <c r="AS50" s="539"/>
      <c r="AT50" s="547"/>
      <c r="AU50" s="551"/>
      <c r="AV50" s="552"/>
      <c r="AW50" s="539"/>
      <c r="AX50" s="547"/>
      <c r="AY50" s="539"/>
      <c r="AZ50" s="547"/>
      <c r="BA50" s="526"/>
      <c r="BB50" s="526"/>
      <c r="BC50" s="961"/>
      <c r="BD50" s="962"/>
      <c r="BE50" s="953"/>
      <c r="BF50" s="962"/>
      <c r="BG50" s="953"/>
      <c r="BH50" s="962"/>
      <c r="BI50" s="953"/>
      <c r="BJ50" s="954"/>
      <c r="BK50" s="108"/>
    </row>
    <row r="51" spans="1:172" ht="9" customHeight="1" thickBot="1">
      <c r="A51" s="1000"/>
      <c r="B51" s="1001"/>
      <c r="C51" s="1001"/>
      <c r="D51" s="1001"/>
      <c r="E51" s="1002"/>
      <c r="F51" s="1009"/>
      <c r="G51" s="1010"/>
      <c r="H51" s="1011"/>
      <c r="I51" s="1013"/>
      <c r="J51" s="506"/>
      <c r="K51" s="506"/>
      <c r="L51" s="506"/>
      <c r="M51" s="506"/>
      <c r="N51" s="506"/>
      <c r="O51" s="506"/>
      <c r="P51" s="506"/>
      <c r="Q51" s="506"/>
      <c r="R51" s="506"/>
      <c r="S51" s="506"/>
      <c r="T51" s="506"/>
      <c r="U51" s="506"/>
      <c r="V51" s="506"/>
      <c r="W51" s="506"/>
      <c r="X51" s="506"/>
      <c r="Y51" s="506"/>
      <c r="Z51" s="506"/>
      <c r="AA51" s="506"/>
      <c r="AB51" s="506"/>
      <c r="AC51" s="506"/>
      <c r="AD51" s="506"/>
      <c r="AE51" s="506"/>
      <c r="AF51" s="1014"/>
      <c r="AG51" s="521"/>
      <c r="AH51" s="522"/>
      <c r="AI51" s="522"/>
      <c r="AJ51" s="522"/>
      <c r="AK51" s="522"/>
      <c r="AL51" s="525"/>
      <c r="AM51" s="511"/>
      <c r="AN51" s="512"/>
      <c r="AO51" s="511"/>
      <c r="AP51" s="527"/>
      <c r="AQ51" s="540"/>
      <c r="AR51" s="548"/>
      <c r="AS51" s="540"/>
      <c r="AT51" s="548"/>
      <c r="AU51" s="553"/>
      <c r="AV51" s="554"/>
      <c r="AW51" s="540"/>
      <c r="AX51" s="548"/>
      <c r="AY51" s="540"/>
      <c r="AZ51" s="548"/>
      <c r="BA51" s="527"/>
      <c r="BB51" s="527"/>
      <c r="BC51" s="963"/>
      <c r="BD51" s="964"/>
      <c r="BE51" s="955"/>
      <c r="BF51" s="964"/>
      <c r="BG51" s="955"/>
      <c r="BH51" s="964"/>
      <c r="BI51" s="955"/>
      <c r="BJ51" s="956"/>
      <c r="BK51" s="108"/>
    </row>
    <row r="52" spans="1:172" ht="9.75" customHeight="1">
      <c r="A52" s="957"/>
      <c r="B52" s="958"/>
      <c r="C52" s="958"/>
      <c r="D52" s="958"/>
      <c r="E52" s="959"/>
      <c r="F52" s="542">
        <v>1</v>
      </c>
      <c r="G52" s="567"/>
      <c r="H52" s="543"/>
      <c r="I52" s="544">
        <v>2</v>
      </c>
      <c r="J52" s="567"/>
      <c r="K52" s="567"/>
      <c r="L52" s="567"/>
      <c r="M52" s="567"/>
      <c r="N52" s="567"/>
      <c r="O52" s="567"/>
      <c r="P52" s="567"/>
      <c r="Q52" s="567"/>
      <c r="R52" s="567"/>
      <c r="S52" s="567"/>
      <c r="T52" s="567"/>
      <c r="U52" s="567"/>
      <c r="V52" s="567"/>
      <c r="W52" s="567"/>
      <c r="X52" s="567"/>
      <c r="Y52" s="567"/>
      <c r="Z52" s="567"/>
      <c r="AA52" s="567"/>
      <c r="AB52" s="567"/>
      <c r="AC52" s="567"/>
      <c r="AD52" s="567"/>
      <c r="AE52" s="567"/>
      <c r="AF52" s="545"/>
      <c r="AG52" s="568">
        <v>3</v>
      </c>
      <c r="AH52" s="569"/>
      <c r="AI52" s="544">
        <v>4</v>
      </c>
      <c r="AJ52" s="543"/>
      <c r="AK52" s="544">
        <v>5</v>
      </c>
      <c r="AL52" s="545"/>
      <c r="AM52" s="572">
        <v>6</v>
      </c>
      <c r="AN52" s="573"/>
      <c r="AO52" s="542">
        <v>7</v>
      </c>
      <c r="AP52" s="543"/>
      <c r="AQ52" s="544">
        <v>8</v>
      </c>
      <c r="AR52" s="543"/>
      <c r="AS52" s="544">
        <v>9</v>
      </c>
      <c r="AT52" s="543"/>
      <c r="AU52" s="544">
        <v>10</v>
      </c>
      <c r="AV52" s="543"/>
      <c r="AW52" s="544">
        <v>11</v>
      </c>
      <c r="AX52" s="543"/>
      <c r="AY52" s="544">
        <v>12</v>
      </c>
      <c r="AZ52" s="543"/>
      <c r="BA52" s="544">
        <v>13</v>
      </c>
      <c r="BB52" s="567"/>
      <c r="BC52" s="952">
        <v>14</v>
      </c>
      <c r="BD52" s="541"/>
      <c r="BE52" s="541">
        <v>15</v>
      </c>
      <c r="BF52" s="541"/>
      <c r="BG52" s="541">
        <v>16</v>
      </c>
      <c r="BH52" s="541"/>
      <c r="BI52" s="541">
        <v>17</v>
      </c>
      <c r="BJ52" s="960"/>
      <c r="BK52" s="108"/>
    </row>
    <row r="53" spans="1:172" ht="12.75" customHeight="1" thickBot="1">
      <c r="BC53" s="227"/>
      <c r="BD53" s="228"/>
      <c r="BE53" s="228"/>
      <c r="BF53" s="228"/>
      <c r="BG53" s="228"/>
      <c r="BH53" s="229"/>
      <c r="BI53" s="228"/>
      <c r="BJ53" s="230"/>
      <c r="BK53" s="108"/>
    </row>
    <row r="54" spans="1:172" ht="15.75" customHeight="1" thickTop="1" thickBot="1">
      <c r="A54" s="950"/>
      <c r="B54" s="950"/>
      <c r="C54" s="950"/>
      <c r="F54" s="584" t="s">
        <v>156</v>
      </c>
      <c r="G54" s="585"/>
      <c r="H54" s="585"/>
      <c r="I54" s="585"/>
      <c r="J54" s="585"/>
      <c r="K54" s="585"/>
      <c r="L54" s="585"/>
      <c r="M54" s="585"/>
      <c r="N54" s="585"/>
      <c r="O54" s="585"/>
      <c r="P54" s="585"/>
      <c r="Q54" s="585"/>
      <c r="R54" s="585"/>
      <c r="S54" s="585"/>
      <c r="T54" s="585"/>
      <c r="U54" s="585"/>
      <c r="V54" s="585"/>
      <c r="W54" s="585"/>
      <c r="X54" s="585"/>
      <c r="Y54" s="585"/>
      <c r="Z54" s="585"/>
      <c r="AA54" s="585"/>
      <c r="AB54" s="585"/>
      <c r="AC54" s="585"/>
      <c r="AD54" s="585"/>
      <c r="AE54" s="585"/>
      <c r="AF54" s="585"/>
      <c r="AG54" s="585"/>
      <c r="AH54" s="585"/>
      <c r="AI54" s="585"/>
      <c r="AJ54" s="585"/>
      <c r="AK54" s="585"/>
      <c r="AL54" s="585"/>
      <c r="AM54" s="585"/>
      <c r="AN54" s="585"/>
      <c r="AO54" s="585"/>
      <c r="AP54" s="585"/>
      <c r="AQ54" s="585"/>
      <c r="AR54" s="585"/>
      <c r="AS54" s="585"/>
      <c r="AT54" s="585"/>
      <c r="AU54" s="585"/>
      <c r="AV54" s="585"/>
      <c r="AW54" s="585"/>
      <c r="AX54" s="585"/>
      <c r="AY54" s="585"/>
      <c r="AZ54" s="585"/>
      <c r="BA54" s="585"/>
      <c r="BB54" s="585"/>
      <c r="BC54" s="585"/>
      <c r="BD54" s="585"/>
      <c r="BE54" s="585"/>
      <c r="BF54" s="585"/>
      <c r="BG54" s="585"/>
      <c r="BH54" s="585"/>
      <c r="BI54" s="585"/>
      <c r="BJ54" s="586"/>
      <c r="BK54" s="108"/>
    </row>
    <row r="55" spans="1:172" ht="12" customHeight="1" thickTop="1">
      <c r="A55" s="951"/>
      <c r="B55" s="951"/>
      <c r="C55" s="951"/>
      <c r="F55" s="590" t="s">
        <v>157</v>
      </c>
      <c r="G55" s="591"/>
      <c r="H55" s="591"/>
      <c r="I55" s="591"/>
      <c r="J55" s="591"/>
      <c r="K55" s="591"/>
      <c r="L55" s="591"/>
      <c r="M55" s="591"/>
      <c r="N55" s="591"/>
      <c r="O55" s="591"/>
      <c r="P55" s="591"/>
      <c r="Q55" s="591"/>
      <c r="R55" s="591"/>
      <c r="S55" s="591"/>
      <c r="T55" s="591"/>
      <c r="U55" s="591"/>
      <c r="V55" s="591"/>
      <c r="W55" s="591"/>
      <c r="X55" s="591"/>
      <c r="Y55" s="591"/>
      <c r="Z55" s="591"/>
      <c r="AA55" s="591"/>
      <c r="AB55" s="591"/>
      <c r="AC55" s="591"/>
      <c r="AD55" s="591"/>
      <c r="AE55" s="591"/>
      <c r="AF55" s="591"/>
      <c r="AG55" s="591"/>
      <c r="AH55" s="591"/>
      <c r="AI55" s="591"/>
      <c r="AJ55" s="591"/>
      <c r="AK55" s="591"/>
      <c r="AL55" s="591"/>
      <c r="AM55" s="591"/>
      <c r="AN55" s="591"/>
      <c r="AO55" s="591"/>
      <c r="AP55" s="591"/>
      <c r="AQ55" s="591"/>
      <c r="AR55" s="591"/>
      <c r="AS55" s="591"/>
      <c r="AT55" s="591"/>
      <c r="AU55" s="591"/>
      <c r="AV55" s="591"/>
      <c r="AW55" s="591"/>
      <c r="AX55" s="591"/>
      <c r="AY55" s="591"/>
      <c r="AZ55" s="591"/>
      <c r="BA55" s="591"/>
      <c r="BB55" s="591"/>
      <c r="BC55" s="591"/>
      <c r="BD55" s="591"/>
      <c r="BE55" s="591"/>
      <c r="BF55" s="591"/>
      <c r="BG55" s="591"/>
      <c r="BH55" s="591"/>
      <c r="BI55" s="591"/>
      <c r="BJ55" s="592"/>
      <c r="BK55" s="108"/>
    </row>
    <row r="56" spans="1:172" ht="11.25" customHeight="1">
      <c r="A56" s="461" t="s">
        <v>112</v>
      </c>
      <c r="B56" s="889"/>
      <c r="C56" s="889"/>
      <c r="D56" s="889"/>
      <c r="E56" s="890"/>
      <c r="F56" s="596" t="s">
        <v>211</v>
      </c>
      <c r="G56" s="597"/>
      <c r="H56" s="581"/>
      <c r="I56" s="598" t="s">
        <v>34</v>
      </c>
      <c r="J56" s="599"/>
      <c r="K56" s="599"/>
      <c r="L56" s="599"/>
      <c r="M56" s="599"/>
      <c r="N56" s="599"/>
      <c r="O56" s="599"/>
      <c r="P56" s="599"/>
      <c r="Q56" s="599"/>
      <c r="R56" s="599"/>
      <c r="S56" s="599"/>
      <c r="T56" s="599"/>
      <c r="U56" s="599"/>
      <c r="V56" s="599"/>
      <c r="W56" s="599"/>
      <c r="X56" s="599"/>
      <c r="Y56" s="599"/>
      <c r="Z56" s="599"/>
      <c r="AA56" s="599"/>
      <c r="AB56" s="599"/>
      <c r="AC56" s="599"/>
      <c r="AD56" s="599"/>
      <c r="AE56" s="599"/>
      <c r="AF56" s="600"/>
      <c r="AG56" s="602">
        <v>2</v>
      </c>
      <c r="AH56" s="603"/>
      <c r="AI56" s="602"/>
      <c r="AJ56" s="603"/>
      <c r="AK56" s="577"/>
      <c r="AL56" s="604"/>
      <c r="AM56" s="611">
        <v>3</v>
      </c>
      <c r="AN56" s="597"/>
      <c r="AO56" s="575">
        <f>(AM56)*30</f>
        <v>90</v>
      </c>
      <c r="AP56" s="576"/>
      <c r="AQ56" s="577">
        <f>BC56+BE56+BG56+BI56</f>
        <v>10</v>
      </c>
      <c r="AR56" s="578"/>
      <c r="AS56" s="577">
        <v>4</v>
      </c>
      <c r="AT56" s="578"/>
      <c r="AU56" s="577">
        <v>6</v>
      </c>
      <c r="AV56" s="578"/>
      <c r="AW56" s="577"/>
      <c r="AX56" s="578"/>
      <c r="AY56" s="577"/>
      <c r="AZ56" s="578"/>
      <c r="BA56" s="575">
        <f>AO56-AQ56</f>
        <v>80</v>
      </c>
      <c r="BB56" s="677"/>
      <c r="BC56" s="325"/>
      <c r="BD56" s="314"/>
      <c r="BE56" s="929">
        <v>10</v>
      </c>
      <c r="BF56" s="929"/>
      <c r="BG56" s="314"/>
      <c r="BH56" s="314"/>
      <c r="BI56" s="314"/>
      <c r="BJ56" s="947"/>
      <c r="BK56" s="108"/>
      <c r="BP56" s="151">
        <f>AQ56/AO56</f>
        <v>0.1111111111111111</v>
      </c>
      <c r="BR56" s="108">
        <f>AQ56-AS56-AU56-AW56</f>
        <v>0</v>
      </c>
    </row>
    <row r="57" spans="1:172" ht="12" customHeight="1">
      <c r="A57" s="461" t="s">
        <v>112</v>
      </c>
      <c r="B57" s="889"/>
      <c r="C57" s="889"/>
      <c r="D57" s="889"/>
      <c r="E57" s="890"/>
      <c r="F57" s="596" t="s">
        <v>212</v>
      </c>
      <c r="G57" s="597"/>
      <c r="H57" s="581"/>
      <c r="I57" s="598" t="s">
        <v>158</v>
      </c>
      <c r="J57" s="599"/>
      <c r="K57" s="599"/>
      <c r="L57" s="599"/>
      <c r="M57" s="599"/>
      <c r="N57" s="599"/>
      <c r="O57" s="599"/>
      <c r="P57" s="599"/>
      <c r="Q57" s="599"/>
      <c r="R57" s="599"/>
      <c r="S57" s="599"/>
      <c r="T57" s="599"/>
      <c r="U57" s="599"/>
      <c r="V57" s="599"/>
      <c r="W57" s="599"/>
      <c r="X57" s="599"/>
      <c r="Y57" s="599"/>
      <c r="Z57" s="599"/>
      <c r="AA57" s="599"/>
      <c r="AB57" s="599"/>
      <c r="AC57" s="599"/>
      <c r="AD57" s="599"/>
      <c r="AE57" s="599"/>
      <c r="AF57" s="600"/>
      <c r="AG57" s="948">
        <v>1</v>
      </c>
      <c r="AH57" s="578"/>
      <c r="AI57" s="948"/>
      <c r="AJ57" s="578"/>
      <c r="AK57" s="577"/>
      <c r="AL57" s="604"/>
      <c r="AM57" s="611">
        <v>4</v>
      </c>
      <c r="AN57" s="597"/>
      <c r="AO57" s="575">
        <f>(AM57)*30</f>
        <v>120</v>
      </c>
      <c r="AP57" s="576"/>
      <c r="AQ57" s="577">
        <f>BC57+BE57+BG57+BI57</f>
        <v>14</v>
      </c>
      <c r="AR57" s="578"/>
      <c r="AS57" s="577">
        <v>6</v>
      </c>
      <c r="AT57" s="578"/>
      <c r="AU57" s="577">
        <v>8</v>
      </c>
      <c r="AV57" s="578"/>
      <c r="AW57" s="577"/>
      <c r="AX57" s="578"/>
      <c r="AY57" s="577"/>
      <c r="AZ57" s="578"/>
      <c r="BA57" s="575">
        <f>AO57-AQ57</f>
        <v>106</v>
      </c>
      <c r="BB57" s="677"/>
      <c r="BC57" s="949">
        <v>14</v>
      </c>
      <c r="BD57" s="929"/>
      <c r="BE57" s="314"/>
      <c r="BF57" s="314"/>
      <c r="BG57" s="314"/>
      <c r="BH57" s="314"/>
      <c r="BI57" s="314"/>
      <c r="BJ57" s="947"/>
      <c r="BK57" s="108"/>
      <c r="BP57" s="151">
        <f>AQ57/AO57</f>
        <v>0.11666666666666667</v>
      </c>
      <c r="BR57" s="108">
        <f>AQ57-AS57-AU57-AW57</f>
        <v>0</v>
      </c>
    </row>
    <row r="58" spans="1:172" ht="12" customHeight="1">
      <c r="A58" s="461" t="s">
        <v>112</v>
      </c>
      <c r="B58" s="889"/>
      <c r="C58" s="889"/>
      <c r="D58" s="889"/>
      <c r="E58" s="890"/>
      <c r="F58" s="596" t="s">
        <v>213</v>
      </c>
      <c r="G58" s="597"/>
      <c r="H58" s="581"/>
      <c r="I58" s="605" t="s">
        <v>94</v>
      </c>
      <c r="J58" s="606"/>
      <c r="K58" s="606"/>
      <c r="L58" s="606"/>
      <c r="M58" s="606"/>
      <c r="N58" s="606"/>
      <c r="O58" s="606"/>
      <c r="P58" s="606"/>
      <c r="Q58" s="606"/>
      <c r="R58" s="606"/>
      <c r="S58" s="606"/>
      <c r="T58" s="606"/>
      <c r="U58" s="606"/>
      <c r="V58" s="606"/>
      <c r="W58" s="606"/>
      <c r="X58" s="606"/>
      <c r="Y58" s="606"/>
      <c r="Z58" s="606"/>
      <c r="AA58" s="606"/>
      <c r="AB58" s="606"/>
      <c r="AC58" s="606"/>
      <c r="AD58" s="606"/>
      <c r="AE58" s="606"/>
      <c r="AF58" s="607"/>
      <c r="AG58" s="608"/>
      <c r="AH58" s="609"/>
      <c r="AI58" s="608">
        <v>1</v>
      </c>
      <c r="AJ58" s="609"/>
      <c r="AK58" s="577"/>
      <c r="AL58" s="604"/>
      <c r="AM58" s="611">
        <v>5</v>
      </c>
      <c r="AN58" s="597"/>
      <c r="AO58" s="575">
        <f>(AM58)*30</f>
        <v>150</v>
      </c>
      <c r="AP58" s="576"/>
      <c r="AQ58" s="577">
        <f>BC58+BE58+BG58+BI58</f>
        <v>16</v>
      </c>
      <c r="AR58" s="578"/>
      <c r="AS58" s="596"/>
      <c r="AT58" s="581"/>
      <c r="AU58" s="323">
        <v>16</v>
      </c>
      <c r="AV58" s="581"/>
      <c r="AW58" s="596"/>
      <c r="AX58" s="581"/>
      <c r="AY58" s="577"/>
      <c r="AZ58" s="578"/>
      <c r="BA58" s="575">
        <f>AO58-AQ58</f>
        <v>134</v>
      </c>
      <c r="BB58" s="677"/>
      <c r="BC58" s="1043">
        <v>16</v>
      </c>
      <c r="BD58" s="400"/>
      <c r="BE58" s="314"/>
      <c r="BF58" s="314"/>
      <c r="BG58" s="314"/>
      <c r="BH58" s="314"/>
      <c r="BI58" s="314"/>
      <c r="BJ58" s="947"/>
      <c r="BK58" s="108"/>
      <c r="BP58" s="151">
        <f>AQ58/AO58</f>
        <v>0.10666666666666667</v>
      </c>
      <c r="BR58" s="108">
        <f>AQ58-AS58-AU58-AW58</f>
        <v>0</v>
      </c>
    </row>
    <row r="59" spans="1:172" s="112" customFormat="1" ht="12" customHeight="1" thickBot="1">
      <c r="A59" s="461" t="s">
        <v>112</v>
      </c>
      <c r="B59" s="889"/>
      <c r="C59" s="889"/>
      <c r="D59" s="217"/>
      <c r="E59" s="231"/>
      <c r="F59" s="596" t="s">
        <v>214</v>
      </c>
      <c r="G59" s="597"/>
      <c r="H59" s="581"/>
      <c r="I59" s="605" t="s">
        <v>27</v>
      </c>
      <c r="J59" s="606"/>
      <c r="K59" s="606"/>
      <c r="L59" s="606"/>
      <c r="M59" s="606"/>
      <c r="N59" s="606"/>
      <c r="O59" s="606"/>
      <c r="P59" s="606"/>
      <c r="Q59" s="606"/>
      <c r="R59" s="606"/>
      <c r="S59" s="606"/>
      <c r="T59" s="606"/>
      <c r="U59" s="606"/>
      <c r="V59" s="606"/>
      <c r="W59" s="606"/>
      <c r="X59" s="606"/>
      <c r="Y59" s="606"/>
      <c r="Z59" s="606"/>
      <c r="AA59" s="606"/>
      <c r="AB59" s="606"/>
      <c r="AC59" s="606"/>
      <c r="AD59" s="606"/>
      <c r="AE59" s="606"/>
      <c r="AF59" s="612"/>
      <c r="AG59" s="948">
        <v>4</v>
      </c>
      <c r="AH59" s="578"/>
      <c r="AI59" s="948"/>
      <c r="AJ59" s="578"/>
      <c r="AK59" s="577"/>
      <c r="AL59" s="604"/>
      <c r="AM59" s="611">
        <v>4</v>
      </c>
      <c r="AN59" s="597"/>
      <c r="AO59" s="575">
        <f>(AM59)*30</f>
        <v>120</v>
      </c>
      <c r="AP59" s="576"/>
      <c r="AQ59" s="577">
        <f>BC59+BE59+BG59+BI59</f>
        <v>14</v>
      </c>
      <c r="AR59" s="578"/>
      <c r="AS59" s="323">
        <v>8</v>
      </c>
      <c r="AT59" s="581"/>
      <c r="AU59" s="323">
        <v>6</v>
      </c>
      <c r="AV59" s="581"/>
      <c r="AW59" s="596"/>
      <c r="AX59" s="581"/>
      <c r="AY59" s="577"/>
      <c r="AZ59" s="578"/>
      <c r="BA59" s="575">
        <f>AO59-AQ59</f>
        <v>106</v>
      </c>
      <c r="BB59" s="677"/>
      <c r="BC59" s="325"/>
      <c r="BD59" s="314"/>
      <c r="BE59" s="314"/>
      <c r="BF59" s="314"/>
      <c r="BG59" s="314"/>
      <c r="BH59" s="314"/>
      <c r="BI59" s="929">
        <v>14</v>
      </c>
      <c r="BJ59" s="929"/>
      <c r="BP59" s="151">
        <f>AQ59/AO59</f>
        <v>0.11666666666666667</v>
      </c>
      <c r="BR59" s="108">
        <f>AQ59-AS59-AU59-AW59</f>
        <v>0</v>
      </c>
    </row>
    <row r="60" spans="1:172" ht="21" customHeight="1" thickBot="1">
      <c r="A60" s="76"/>
      <c r="B60" s="76"/>
      <c r="C60" s="76"/>
      <c r="D60" s="76"/>
      <c r="E60" s="76"/>
      <c r="F60" s="615" t="s">
        <v>13</v>
      </c>
      <c r="G60" s="613"/>
      <c r="H60" s="613"/>
      <c r="I60" s="613"/>
      <c r="J60" s="613"/>
      <c r="K60" s="613"/>
      <c r="L60" s="613"/>
      <c r="M60" s="613"/>
      <c r="N60" s="613"/>
      <c r="O60" s="613"/>
      <c r="P60" s="613"/>
      <c r="Q60" s="613"/>
      <c r="R60" s="613"/>
      <c r="S60" s="613"/>
      <c r="T60" s="613"/>
      <c r="U60" s="613"/>
      <c r="V60" s="613"/>
      <c r="W60" s="613"/>
      <c r="X60" s="613"/>
      <c r="Y60" s="613"/>
      <c r="Z60" s="613"/>
      <c r="AA60" s="613"/>
      <c r="AB60" s="613"/>
      <c r="AC60" s="613"/>
      <c r="AD60" s="613"/>
      <c r="AE60" s="613"/>
      <c r="AF60" s="614"/>
      <c r="AG60" s="946">
        <f>COUNT(AG56:AH59)</f>
        <v>3</v>
      </c>
      <c r="AH60" s="946"/>
      <c r="AI60" s="946"/>
      <c r="AJ60" s="946"/>
      <c r="AK60" s="946"/>
      <c r="AL60" s="946"/>
      <c r="AM60" s="942">
        <f>SUM(AM56:AN59)</f>
        <v>16</v>
      </c>
      <c r="AN60" s="943"/>
      <c r="AO60" s="1058">
        <f>SUM(AO56:AP59)</f>
        <v>480</v>
      </c>
      <c r="AP60" s="945"/>
      <c r="AQ60" s="942">
        <f>SUM(AQ56:AR59)</f>
        <v>54</v>
      </c>
      <c r="AR60" s="1063"/>
      <c r="AS60" s="944">
        <f>SUM(AS56:AT59)</f>
        <v>18</v>
      </c>
      <c r="AT60" s="945"/>
      <c r="AU60" s="1058">
        <f>SUM(AU56:AV59)</f>
        <v>36</v>
      </c>
      <c r="AV60" s="945"/>
      <c r="AW60" s="1059">
        <f>SUM(AW56:AX59)</f>
        <v>0</v>
      </c>
      <c r="AX60" s="1060"/>
      <c r="AY60" s="1059">
        <f>SUM(AY56:AZ59)</f>
        <v>0</v>
      </c>
      <c r="AZ60" s="1060"/>
      <c r="BA60" s="1057">
        <f>SUM(BA56:BB59)</f>
        <v>426</v>
      </c>
      <c r="BB60" s="1058"/>
      <c r="BC60" s="1056">
        <f>SUM(BC56:BD59)</f>
        <v>30</v>
      </c>
      <c r="BD60" s="934"/>
      <c r="BE60" s="933">
        <f>SUM(BE56:BF59)</f>
        <v>10</v>
      </c>
      <c r="BF60" s="934"/>
      <c r="BG60" s="933">
        <f>SUM(BG56:BH59)</f>
        <v>0</v>
      </c>
      <c r="BH60" s="934"/>
      <c r="BI60" s="933">
        <f>SUM(BI56:BJ59)</f>
        <v>14</v>
      </c>
      <c r="BJ60" s="1061"/>
      <c r="BK60" s="108"/>
    </row>
    <row r="61" spans="1:172" ht="12" customHeight="1" thickTop="1">
      <c r="A61" s="940" t="s">
        <v>115</v>
      </c>
      <c r="B61" s="940"/>
      <c r="C61" s="940"/>
      <c r="D61" s="940"/>
      <c r="E61" s="940"/>
      <c r="F61" s="940"/>
      <c r="G61" s="940"/>
      <c r="H61" s="940"/>
      <c r="I61" s="940"/>
      <c r="J61" s="940"/>
      <c r="K61" s="940"/>
      <c r="L61" s="940"/>
      <c r="M61" s="940"/>
      <c r="N61" s="940"/>
      <c r="O61" s="940"/>
      <c r="P61" s="940"/>
      <c r="Q61" s="940"/>
      <c r="R61" s="940"/>
      <c r="S61" s="940"/>
      <c r="T61" s="940"/>
      <c r="U61" s="940"/>
      <c r="V61" s="940"/>
      <c r="W61" s="940"/>
      <c r="X61" s="940"/>
      <c r="Y61" s="940"/>
      <c r="Z61" s="940"/>
      <c r="AA61" s="940"/>
      <c r="AB61" s="940"/>
      <c r="AC61" s="940"/>
      <c r="AD61" s="940"/>
      <c r="AE61" s="940"/>
      <c r="AF61" s="940"/>
      <c r="AG61" s="940"/>
      <c r="AH61" s="940"/>
      <c r="AI61" s="940"/>
      <c r="AJ61" s="940"/>
      <c r="AK61" s="940"/>
      <c r="AL61" s="940"/>
      <c r="AM61" s="940"/>
      <c r="AN61" s="940"/>
      <c r="AO61" s="940"/>
      <c r="AP61" s="940"/>
      <c r="AQ61" s="940"/>
      <c r="AR61" s="940"/>
      <c r="AS61" s="940"/>
      <c r="AT61" s="940"/>
      <c r="AU61" s="940"/>
      <c r="AV61" s="940"/>
      <c r="AW61" s="940"/>
      <c r="AX61" s="940"/>
      <c r="AY61" s="940"/>
      <c r="AZ61" s="940"/>
      <c r="BA61" s="940"/>
      <c r="BB61" s="940"/>
      <c r="BC61" s="940"/>
      <c r="BD61" s="940"/>
      <c r="BE61" s="940"/>
      <c r="BF61" s="940"/>
      <c r="BG61" s="940"/>
      <c r="BH61" s="940"/>
      <c r="BI61" s="940"/>
      <c r="BJ61" s="941"/>
      <c r="BK61" s="108"/>
    </row>
    <row r="62" spans="1:172" ht="24.75" customHeight="1">
      <c r="A62" s="801" t="s">
        <v>116</v>
      </c>
      <c r="B62" s="802"/>
      <c r="C62" s="802"/>
      <c r="D62" s="802"/>
      <c r="E62" s="803"/>
      <c r="F62" s="596" t="s">
        <v>215</v>
      </c>
      <c r="G62" s="597"/>
      <c r="H62" s="581"/>
      <c r="I62" s="708" t="s">
        <v>159</v>
      </c>
      <c r="J62" s="599"/>
      <c r="K62" s="599"/>
      <c r="L62" s="599"/>
      <c r="M62" s="599"/>
      <c r="N62" s="599"/>
      <c r="O62" s="599"/>
      <c r="P62" s="599"/>
      <c r="Q62" s="599"/>
      <c r="R62" s="599"/>
      <c r="S62" s="599"/>
      <c r="T62" s="599"/>
      <c r="U62" s="599"/>
      <c r="V62" s="599"/>
      <c r="W62" s="599"/>
      <c r="X62" s="599"/>
      <c r="Y62" s="599"/>
      <c r="Z62" s="599"/>
      <c r="AA62" s="599"/>
      <c r="AB62" s="599"/>
      <c r="AC62" s="599"/>
      <c r="AD62" s="599"/>
      <c r="AE62" s="599"/>
      <c r="AF62" s="600"/>
      <c r="AG62" s="601"/>
      <c r="AH62" s="578"/>
      <c r="AI62" s="601">
        <v>1</v>
      </c>
      <c r="AJ62" s="578"/>
      <c r="AK62" s="323"/>
      <c r="AL62" s="324"/>
      <c r="AM62" s="577">
        <v>4</v>
      </c>
      <c r="AN62" s="578"/>
      <c r="AO62" s="575">
        <f>(AM62)*30</f>
        <v>120</v>
      </c>
      <c r="AP62" s="576"/>
      <c r="AQ62" s="323">
        <f>BC62+BE62+BG62+BI62</f>
        <v>14</v>
      </c>
      <c r="AR62" s="581"/>
      <c r="AS62" s="323">
        <v>7</v>
      </c>
      <c r="AT62" s="581"/>
      <c r="AU62" s="323">
        <v>7</v>
      </c>
      <c r="AV62" s="581"/>
      <c r="AW62" s="323"/>
      <c r="AX62" s="581"/>
      <c r="AY62" s="323"/>
      <c r="AZ62" s="581"/>
      <c r="BA62" s="575">
        <f>AO62-AQ62</f>
        <v>106</v>
      </c>
      <c r="BB62" s="677"/>
      <c r="BC62" s="1043">
        <v>14</v>
      </c>
      <c r="BD62" s="401"/>
      <c r="BE62" s="305"/>
      <c r="BF62" s="305"/>
      <c r="BG62" s="305"/>
      <c r="BH62" s="305"/>
      <c r="BI62" s="305"/>
      <c r="BJ62" s="306"/>
      <c r="BK62" s="108"/>
      <c r="BP62" s="151">
        <f>AQ62/AO62</f>
        <v>0.11666666666666667</v>
      </c>
      <c r="BR62" s="108">
        <f>AQ62-AS62-AU62-AW62</f>
        <v>0</v>
      </c>
    </row>
    <row r="63" spans="1:172" ht="13.5" customHeight="1">
      <c r="A63" s="801" t="s">
        <v>116</v>
      </c>
      <c r="B63" s="802"/>
      <c r="C63" s="802"/>
      <c r="D63" s="802"/>
      <c r="E63" s="803"/>
      <c r="F63" s="596" t="s">
        <v>216</v>
      </c>
      <c r="G63" s="597"/>
      <c r="H63" s="581"/>
      <c r="I63" s="598" t="s">
        <v>160</v>
      </c>
      <c r="J63" s="599"/>
      <c r="K63" s="599"/>
      <c r="L63" s="599"/>
      <c r="M63" s="599"/>
      <c r="N63" s="599"/>
      <c r="O63" s="599"/>
      <c r="P63" s="599"/>
      <c r="Q63" s="599"/>
      <c r="R63" s="599"/>
      <c r="S63" s="599"/>
      <c r="T63" s="599"/>
      <c r="U63" s="599"/>
      <c r="V63" s="599"/>
      <c r="W63" s="599"/>
      <c r="X63" s="599"/>
      <c r="Y63" s="599"/>
      <c r="Z63" s="599"/>
      <c r="AA63" s="599"/>
      <c r="AB63" s="599"/>
      <c r="AC63" s="599"/>
      <c r="AD63" s="599"/>
      <c r="AE63" s="599"/>
      <c r="AF63" s="600"/>
      <c r="AG63" s="601"/>
      <c r="AH63" s="578"/>
      <c r="AI63" s="601">
        <v>1</v>
      </c>
      <c r="AJ63" s="578"/>
      <c r="AK63" s="323"/>
      <c r="AL63" s="324"/>
      <c r="AM63" s="580">
        <v>3</v>
      </c>
      <c r="AN63" s="581"/>
      <c r="AO63" s="575">
        <f>(AM63)*30</f>
        <v>90</v>
      </c>
      <c r="AP63" s="576"/>
      <c r="AQ63" s="323">
        <f>BC63+BE63+BG63+BI63</f>
        <v>10</v>
      </c>
      <c r="AR63" s="581"/>
      <c r="AS63" s="323">
        <v>4</v>
      </c>
      <c r="AT63" s="610"/>
      <c r="AU63" s="323">
        <v>6</v>
      </c>
      <c r="AV63" s="610"/>
      <c r="AW63" s="596"/>
      <c r="AX63" s="581"/>
      <c r="AY63" s="323"/>
      <c r="AZ63" s="610"/>
      <c r="BA63" s="575">
        <f>AO63-AQ63</f>
        <v>80</v>
      </c>
      <c r="BB63" s="677"/>
      <c r="BC63" s="1043">
        <v>10</v>
      </c>
      <c r="BD63" s="401"/>
      <c r="BE63" s="305"/>
      <c r="BF63" s="305"/>
      <c r="BG63" s="305"/>
      <c r="BH63" s="305"/>
      <c r="BI63" s="305"/>
      <c r="BJ63" s="306"/>
      <c r="BK63" s="108"/>
      <c r="BP63" s="151">
        <f>AQ63/AO63</f>
        <v>0.1111111111111111</v>
      </c>
      <c r="BR63" s="108">
        <f>AQ63-AS63-AU63-AW63</f>
        <v>0</v>
      </c>
    </row>
    <row r="64" spans="1:172" ht="12" customHeight="1">
      <c r="A64" s="801" t="s">
        <v>116</v>
      </c>
      <c r="B64" s="802"/>
      <c r="C64" s="802"/>
      <c r="D64" s="802"/>
      <c r="E64" s="803"/>
      <c r="F64" s="596" t="s">
        <v>217</v>
      </c>
      <c r="G64" s="597"/>
      <c r="H64" s="581"/>
      <c r="I64" s="598" t="s">
        <v>161</v>
      </c>
      <c r="J64" s="599"/>
      <c r="K64" s="599"/>
      <c r="L64" s="599"/>
      <c r="M64" s="599"/>
      <c r="N64" s="599"/>
      <c r="O64" s="599"/>
      <c r="P64" s="599"/>
      <c r="Q64" s="599"/>
      <c r="R64" s="599"/>
      <c r="S64" s="599"/>
      <c r="T64" s="599"/>
      <c r="U64" s="599"/>
      <c r="V64" s="599"/>
      <c r="W64" s="599"/>
      <c r="X64" s="599"/>
      <c r="Y64" s="599"/>
      <c r="Z64" s="599"/>
      <c r="AA64" s="599"/>
      <c r="AB64" s="599"/>
      <c r="AC64" s="599"/>
      <c r="AD64" s="599"/>
      <c r="AE64" s="599"/>
      <c r="AF64" s="600"/>
      <c r="AG64" s="601">
        <v>3</v>
      </c>
      <c r="AH64" s="578"/>
      <c r="AI64" s="577"/>
      <c r="AJ64" s="578"/>
      <c r="AK64" s="323"/>
      <c r="AL64" s="324"/>
      <c r="AM64" s="611">
        <v>4</v>
      </c>
      <c r="AN64" s="597"/>
      <c r="AO64" s="575">
        <f>(AM64)*30</f>
        <v>120</v>
      </c>
      <c r="AP64" s="576"/>
      <c r="AQ64" s="323">
        <f>BC64+BE64+BG64+BI64</f>
        <v>14</v>
      </c>
      <c r="AR64" s="581"/>
      <c r="AS64" s="655">
        <v>6</v>
      </c>
      <c r="AT64" s="656"/>
      <c r="AU64" s="655">
        <v>8</v>
      </c>
      <c r="AV64" s="656"/>
      <c r="AW64" s="655"/>
      <c r="AX64" s="656"/>
      <c r="AY64" s="577"/>
      <c r="AZ64" s="578"/>
      <c r="BA64" s="575">
        <f>AO64-AQ64</f>
        <v>106</v>
      </c>
      <c r="BB64" s="677"/>
      <c r="BC64" s="313"/>
      <c r="BD64" s="305"/>
      <c r="BE64" s="305"/>
      <c r="BF64" s="305"/>
      <c r="BG64" s="929">
        <v>14</v>
      </c>
      <c r="BH64" s="930"/>
      <c r="BI64" s="305"/>
      <c r="BJ64" s="306"/>
      <c r="BK64" s="108"/>
      <c r="BN64" s="106"/>
      <c r="BO64" s="106"/>
      <c r="BP64" s="151">
        <f>AQ64/AO64</f>
        <v>0.11666666666666667</v>
      </c>
      <c r="BQ64" s="106"/>
      <c r="BR64" s="108">
        <f>AQ64-AS64-AU64-AW64</f>
        <v>0</v>
      </c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6"/>
      <c r="CZ64" s="106"/>
      <c r="DA64" s="106"/>
      <c r="DB64" s="106"/>
      <c r="DC64" s="106"/>
      <c r="DD64" s="106"/>
      <c r="DE64" s="106"/>
      <c r="DF64" s="106"/>
      <c r="DG64" s="106"/>
      <c r="DH64" s="106"/>
      <c r="DI64" s="106"/>
      <c r="DJ64" s="106"/>
      <c r="DK64" s="106"/>
      <c r="DL64" s="106"/>
      <c r="DM64" s="106"/>
      <c r="DN64" s="106"/>
      <c r="DO64" s="106"/>
      <c r="DP64" s="106"/>
      <c r="DQ64" s="106"/>
      <c r="DR64" s="106"/>
      <c r="DS64" s="106"/>
      <c r="DT64" s="106"/>
      <c r="DU64" s="106"/>
      <c r="DV64" s="106"/>
      <c r="DW64" s="106"/>
      <c r="DX64" s="106"/>
      <c r="DY64" s="106"/>
      <c r="DZ64" s="106"/>
      <c r="EA64" s="106"/>
      <c r="EB64" s="106"/>
      <c r="EC64" s="106"/>
      <c r="ED64" s="106"/>
      <c r="EE64" s="106"/>
      <c r="EF64" s="106"/>
      <c r="EG64" s="106"/>
      <c r="EH64" s="106"/>
      <c r="EI64" s="106"/>
      <c r="EJ64" s="106"/>
      <c r="EK64" s="106"/>
      <c r="EL64" s="106"/>
      <c r="EM64" s="106"/>
      <c r="EN64" s="106"/>
      <c r="EO64" s="106"/>
      <c r="EP64" s="106"/>
      <c r="EQ64" s="106"/>
      <c r="ER64" s="106"/>
      <c r="ES64" s="106"/>
      <c r="ET64" s="106"/>
      <c r="EU64" s="106"/>
      <c r="EV64" s="106"/>
      <c r="EW64" s="106"/>
      <c r="EX64" s="106"/>
      <c r="EY64" s="106"/>
      <c r="EZ64" s="106"/>
      <c r="FA64" s="106"/>
      <c r="FB64" s="106"/>
      <c r="FC64" s="106"/>
      <c r="FD64" s="106"/>
      <c r="FE64" s="106"/>
      <c r="FF64" s="106"/>
      <c r="FG64" s="106"/>
      <c r="FH64" s="106"/>
      <c r="FI64" s="106"/>
      <c r="FJ64" s="106"/>
      <c r="FK64" s="106"/>
      <c r="FL64" s="106"/>
      <c r="FM64" s="106"/>
      <c r="FN64" s="106"/>
      <c r="FO64" s="106"/>
      <c r="FP64" s="106"/>
    </row>
    <row r="65" spans="1:172" ht="11.25" customHeight="1" thickBot="1">
      <c r="A65" s="801" t="s">
        <v>116</v>
      </c>
      <c r="B65" s="802"/>
      <c r="C65" s="802"/>
      <c r="D65" s="802"/>
      <c r="E65" s="803"/>
      <c r="F65" s="596" t="s">
        <v>218</v>
      </c>
      <c r="G65" s="597"/>
      <c r="H65" s="581"/>
      <c r="I65" s="598" t="s">
        <v>96</v>
      </c>
      <c r="J65" s="599"/>
      <c r="K65" s="599"/>
      <c r="L65" s="599"/>
      <c r="M65" s="599"/>
      <c r="N65" s="599"/>
      <c r="O65" s="599"/>
      <c r="P65" s="599"/>
      <c r="Q65" s="599"/>
      <c r="R65" s="599"/>
      <c r="S65" s="599"/>
      <c r="T65" s="599"/>
      <c r="U65" s="599"/>
      <c r="V65" s="599"/>
      <c r="W65" s="599"/>
      <c r="X65" s="599"/>
      <c r="Y65" s="599"/>
      <c r="Z65" s="599"/>
      <c r="AA65" s="599"/>
      <c r="AB65" s="599"/>
      <c r="AC65" s="599"/>
      <c r="AD65" s="599"/>
      <c r="AE65" s="599"/>
      <c r="AF65" s="600"/>
      <c r="AG65" s="371"/>
      <c r="AH65" s="372"/>
      <c r="AI65" s="371">
        <v>2</v>
      </c>
      <c r="AJ65" s="372"/>
      <c r="AK65" s="323"/>
      <c r="AL65" s="324"/>
      <c r="AM65" s="577">
        <v>3</v>
      </c>
      <c r="AN65" s="578"/>
      <c r="AO65" s="575">
        <f>(AM65)*30</f>
        <v>90</v>
      </c>
      <c r="AP65" s="576"/>
      <c r="AQ65" s="323">
        <f>BC65+BE65+BG65+BI65</f>
        <v>10</v>
      </c>
      <c r="AR65" s="581"/>
      <c r="AS65" s="323">
        <v>6</v>
      </c>
      <c r="AT65" s="581"/>
      <c r="AU65" s="323">
        <v>4</v>
      </c>
      <c r="AV65" s="581"/>
      <c r="AW65" s="596"/>
      <c r="AX65" s="581"/>
      <c r="AY65" s="323"/>
      <c r="AZ65" s="581"/>
      <c r="BA65" s="575">
        <f>AO65-AQ65</f>
        <v>80</v>
      </c>
      <c r="BB65" s="677"/>
      <c r="BC65" s="313"/>
      <c r="BD65" s="305"/>
      <c r="BE65" s="400">
        <v>10</v>
      </c>
      <c r="BF65" s="401"/>
      <c r="BG65" s="305"/>
      <c r="BH65" s="305"/>
      <c r="BI65" s="305"/>
      <c r="BJ65" s="306"/>
      <c r="BK65" s="108"/>
      <c r="BN65" s="106"/>
      <c r="BO65" s="106"/>
      <c r="BP65" s="151">
        <f>AQ65/AO65</f>
        <v>0.1111111111111111</v>
      </c>
      <c r="BQ65" s="106"/>
      <c r="BR65" s="108">
        <f>AQ65-AS65-AU65-AW65</f>
        <v>0</v>
      </c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</row>
    <row r="66" spans="1:172" s="113" customFormat="1" ht="12" customHeight="1" thickBot="1">
      <c r="A66" s="939"/>
      <c r="B66" s="939"/>
      <c r="C66" s="939"/>
      <c r="D66" s="232"/>
      <c r="E66" s="232"/>
      <c r="F66" s="615" t="s">
        <v>13</v>
      </c>
      <c r="G66" s="613"/>
      <c r="H66" s="613"/>
      <c r="I66" s="613"/>
      <c r="J66" s="613"/>
      <c r="K66" s="613"/>
      <c r="L66" s="613"/>
      <c r="M66" s="613"/>
      <c r="N66" s="613"/>
      <c r="O66" s="613"/>
      <c r="P66" s="613"/>
      <c r="Q66" s="613"/>
      <c r="R66" s="613"/>
      <c r="S66" s="613"/>
      <c r="T66" s="613"/>
      <c r="U66" s="613"/>
      <c r="V66" s="613"/>
      <c r="W66" s="613"/>
      <c r="X66" s="613"/>
      <c r="Y66" s="613"/>
      <c r="Z66" s="613"/>
      <c r="AA66" s="613"/>
      <c r="AB66" s="613"/>
      <c r="AC66" s="613"/>
      <c r="AD66" s="613"/>
      <c r="AE66" s="613"/>
      <c r="AF66" s="614"/>
      <c r="AG66" s="935">
        <f>COUNT(AG62:AH65)</f>
        <v>1</v>
      </c>
      <c r="AH66" s="936"/>
      <c r="AI66" s="1055"/>
      <c r="AJ66" s="936"/>
      <c r="AK66" s="1055"/>
      <c r="AL66" s="1094"/>
      <c r="AM66" s="1037">
        <f>SUM(AM62:AN65)</f>
        <v>14</v>
      </c>
      <c r="AN66" s="932"/>
      <c r="AO66" s="931">
        <f>SUM(AO62:AP65)</f>
        <v>420</v>
      </c>
      <c r="AP66" s="932"/>
      <c r="AQ66" s="931">
        <f>SUM(AQ62:AR65)</f>
        <v>48</v>
      </c>
      <c r="AR66" s="932"/>
      <c r="AS66" s="931">
        <f>SUM(AS62:AT65)</f>
        <v>23</v>
      </c>
      <c r="AT66" s="932"/>
      <c r="AU66" s="931">
        <f>SUM(AU62:AV65)</f>
        <v>25</v>
      </c>
      <c r="AV66" s="932"/>
      <c r="AW66" s="931">
        <f>SUM(AW62:AX65)</f>
        <v>0</v>
      </c>
      <c r="AX66" s="932"/>
      <c r="AY66" s="931">
        <f>SUM(AY62:AZ65)</f>
        <v>0</v>
      </c>
      <c r="AZ66" s="932"/>
      <c r="BA66" s="931">
        <f>SUM(BA62:BB65)</f>
        <v>372</v>
      </c>
      <c r="BB66" s="1092"/>
      <c r="BC66" s="1056">
        <f>SUM(BC62:BD65)</f>
        <v>24</v>
      </c>
      <c r="BD66" s="934"/>
      <c r="BE66" s="933">
        <f>SUM(BE62:BF65)</f>
        <v>10</v>
      </c>
      <c r="BF66" s="934"/>
      <c r="BG66" s="934">
        <f>SUM(BG62:BH65)</f>
        <v>14</v>
      </c>
      <c r="BH66" s="934"/>
      <c r="BI66" s="933">
        <f>SUM(BI62:BJ65)</f>
        <v>0</v>
      </c>
      <c r="BJ66" s="1061"/>
      <c r="BK66" s="106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6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6"/>
      <c r="CT66" s="106"/>
      <c r="CU66" s="106"/>
      <c r="CV66" s="106"/>
      <c r="CW66" s="106"/>
      <c r="CX66" s="106"/>
      <c r="CY66" s="106"/>
      <c r="CZ66" s="106"/>
      <c r="DA66" s="106"/>
      <c r="DB66" s="106"/>
      <c r="DC66" s="106"/>
      <c r="DD66" s="106"/>
      <c r="DE66" s="106"/>
      <c r="DF66" s="106"/>
      <c r="DG66" s="106"/>
      <c r="DH66" s="106"/>
      <c r="DI66" s="106"/>
      <c r="DJ66" s="106"/>
      <c r="DK66" s="106"/>
      <c r="DL66" s="106"/>
      <c r="DM66" s="106"/>
      <c r="DN66" s="106"/>
      <c r="DO66" s="106"/>
      <c r="DP66" s="106"/>
      <c r="DQ66" s="106"/>
      <c r="DR66" s="106"/>
      <c r="DS66" s="106"/>
      <c r="DT66" s="106"/>
      <c r="DU66" s="106"/>
      <c r="DV66" s="106"/>
      <c r="DW66" s="106"/>
      <c r="DX66" s="106"/>
      <c r="DY66" s="106"/>
      <c r="DZ66" s="106"/>
      <c r="EA66" s="106"/>
      <c r="EB66" s="106"/>
      <c r="EC66" s="106"/>
      <c r="ED66" s="106"/>
      <c r="EE66" s="106"/>
      <c r="EF66" s="106"/>
      <c r="EG66" s="106"/>
      <c r="EH66" s="106"/>
      <c r="EI66" s="106"/>
      <c r="EJ66" s="106"/>
      <c r="EK66" s="106"/>
      <c r="EL66" s="106"/>
      <c r="EM66" s="106"/>
      <c r="EN66" s="106"/>
      <c r="EO66" s="106"/>
      <c r="EP66" s="106"/>
      <c r="EQ66" s="106"/>
      <c r="ER66" s="106"/>
      <c r="ES66" s="106"/>
      <c r="ET66" s="106"/>
      <c r="EU66" s="106"/>
      <c r="EV66" s="106"/>
      <c r="EW66" s="106"/>
      <c r="EX66" s="106"/>
      <c r="EY66" s="106"/>
      <c r="EZ66" s="106"/>
      <c r="FA66" s="106"/>
      <c r="FB66" s="106"/>
      <c r="FC66" s="106"/>
      <c r="FD66" s="106"/>
      <c r="FE66" s="106"/>
      <c r="FF66" s="106"/>
      <c r="FG66" s="106"/>
      <c r="FH66" s="106"/>
      <c r="FI66" s="106"/>
      <c r="FJ66" s="106"/>
      <c r="FK66" s="106"/>
      <c r="FL66" s="106"/>
      <c r="FM66" s="106"/>
      <c r="FN66" s="106"/>
      <c r="FO66" s="106"/>
      <c r="FP66" s="106"/>
    </row>
    <row r="67" spans="1:172" ht="12" customHeight="1" thickTop="1">
      <c r="A67" s="937" t="s">
        <v>162</v>
      </c>
      <c r="B67" s="937"/>
      <c r="C67" s="937"/>
      <c r="D67" s="937"/>
      <c r="E67" s="937"/>
      <c r="F67" s="937"/>
      <c r="G67" s="937"/>
      <c r="H67" s="937"/>
      <c r="I67" s="937"/>
      <c r="J67" s="937"/>
      <c r="K67" s="937"/>
      <c r="L67" s="937"/>
      <c r="M67" s="937"/>
      <c r="N67" s="937"/>
      <c r="O67" s="937"/>
      <c r="P67" s="937"/>
      <c r="Q67" s="937"/>
      <c r="R67" s="937"/>
      <c r="S67" s="937"/>
      <c r="T67" s="937"/>
      <c r="U67" s="937"/>
      <c r="V67" s="937"/>
      <c r="W67" s="937"/>
      <c r="X67" s="937"/>
      <c r="Y67" s="937"/>
      <c r="Z67" s="937"/>
      <c r="AA67" s="937"/>
      <c r="AB67" s="937"/>
      <c r="AC67" s="937"/>
      <c r="AD67" s="937"/>
      <c r="AE67" s="937"/>
      <c r="AF67" s="937"/>
      <c r="AG67" s="937"/>
      <c r="AH67" s="937"/>
      <c r="AI67" s="937"/>
      <c r="AJ67" s="937"/>
      <c r="AK67" s="937"/>
      <c r="AL67" s="937"/>
      <c r="AM67" s="937"/>
      <c r="AN67" s="937"/>
      <c r="AO67" s="937"/>
      <c r="AP67" s="937"/>
      <c r="AQ67" s="937"/>
      <c r="AR67" s="937"/>
      <c r="AS67" s="937"/>
      <c r="AT67" s="937"/>
      <c r="AU67" s="937"/>
      <c r="AV67" s="937"/>
      <c r="AW67" s="937"/>
      <c r="AX67" s="937"/>
      <c r="AY67" s="937"/>
      <c r="AZ67" s="937"/>
      <c r="BA67" s="937"/>
      <c r="BB67" s="937"/>
      <c r="BC67" s="937"/>
      <c r="BD67" s="937"/>
      <c r="BE67" s="937"/>
      <c r="BF67" s="937"/>
      <c r="BG67" s="937"/>
      <c r="BH67" s="937"/>
      <c r="BI67" s="937"/>
      <c r="BJ67" s="938"/>
      <c r="BK67" s="108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  <c r="CC67" s="106"/>
      <c r="CD67" s="106"/>
      <c r="CE67" s="106"/>
      <c r="CF67" s="106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106"/>
      <c r="CW67" s="106"/>
      <c r="CX67" s="106"/>
      <c r="CY67" s="106"/>
      <c r="CZ67" s="106"/>
      <c r="DA67" s="106"/>
      <c r="DB67" s="106"/>
      <c r="DC67" s="106"/>
      <c r="DD67" s="106"/>
      <c r="DE67" s="106"/>
      <c r="DF67" s="106"/>
      <c r="DG67" s="106"/>
      <c r="DH67" s="106"/>
      <c r="DI67" s="106"/>
      <c r="DJ67" s="106"/>
      <c r="DK67" s="106"/>
      <c r="DL67" s="106"/>
      <c r="DM67" s="106"/>
      <c r="DN67" s="106"/>
      <c r="DO67" s="106"/>
      <c r="DP67" s="106"/>
      <c r="DQ67" s="106"/>
      <c r="DR67" s="106"/>
      <c r="DS67" s="106"/>
      <c r="DT67" s="106"/>
      <c r="DU67" s="106"/>
      <c r="DV67" s="106"/>
      <c r="DW67" s="106"/>
      <c r="DX67" s="106"/>
      <c r="DY67" s="106"/>
      <c r="DZ67" s="106"/>
      <c r="EA67" s="106"/>
      <c r="EB67" s="106"/>
      <c r="EC67" s="106"/>
      <c r="ED67" s="106"/>
      <c r="EE67" s="106"/>
      <c r="EF67" s="106"/>
      <c r="EG67" s="106"/>
      <c r="EH67" s="106"/>
      <c r="EI67" s="106"/>
      <c r="EJ67" s="106"/>
      <c r="EK67" s="106"/>
      <c r="EL67" s="106"/>
      <c r="EM67" s="106"/>
      <c r="EN67" s="106"/>
      <c r="EO67" s="106"/>
      <c r="EP67" s="106"/>
      <c r="EQ67" s="106"/>
      <c r="ER67" s="106"/>
      <c r="ES67" s="106"/>
      <c r="ET67" s="106"/>
      <c r="EU67" s="106"/>
      <c r="EV67" s="106"/>
      <c r="EW67" s="106"/>
      <c r="EX67" s="106"/>
      <c r="EY67" s="106"/>
      <c r="EZ67" s="106"/>
      <c r="FA67" s="106"/>
      <c r="FB67" s="106"/>
      <c r="FC67" s="106"/>
      <c r="FD67" s="106"/>
      <c r="FE67" s="106"/>
      <c r="FF67" s="106"/>
      <c r="FG67" s="106"/>
      <c r="FH67" s="106"/>
      <c r="FI67" s="106"/>
      <c r="FJ67" s="106"/>
      <c r="FK67" s="106"/>
      <c r="FL67" s="106"/>
      <c r="FM67" s="106"/>
      <c r="FN67" s="106"/>
      <c r="FO67" s="106"/>
      <c r="FP67" s="106"/>
    </row>
    <row r="68" spans="1:172" ht="12" customHeight="1">
      <c r="A68" s="1039" t="s">
        <v>163</v>
      </c>
      <c r="B68" s="1039"/>
      <c r="C68" s="1039"/>
      <c r="D68" s="1039"/>
      <c r="E68" s="1039"/>
      <c r="F68" s="1039"/>
      <c r="G68" s="1039"/>
      <c r="H68" s="1039"/>
      <c r="I68" s="1039"/>
      <c r="J68" s="1039"/>
      <c r="K68" s="1039"/>
      <c r="L68" s="1039"/>
      <c r="M68" s="1039"/>
      <c r="N68" s="1039"/>
      <c r="O68" s="1039"/>
      <c r="P68" s="1039"/>
      <c r="Q68" s="1039"/>
      <c r="R68" s="1039"/>
      <c r="S68" s="1039"/>
      <c r="T68" s="1039"/>
      <c r="U68" s="1039"/>
      <c r="V68" s="1039"/>
      <c r="W68" s="1039"/>
      <c r="X68" s="1039"/>
      <c r="Y68" s="1039"/>
      <c r="Z68" s="1039"/>
      <c r="AA68" s="1039"/>
      <c r="AB68" s="1039"/>
      <c r="AC68" s="1039"/>
      <c r="AD68" s="1039"/>
      <c r="AE68" s="1039"/>
      <c r="AF68" s="1039"/>
      <c r="AG68" s="1039"/>
      <c r="AH68" s="1039"/>
      <c r="AI68" s="1039"/>
      <c r="AJ68" s="1039"/>
      <c r="AK68" s="1039"/>
      <c r="AL68" s="1039"/>
      <c r="AM68" s="1039"/>
      <c r="AN68" s="1039"/>
      <c r="AO68" s="1039"/>
      <c r="AP68" s="1039"/>
      <c r="AQ68" s="1039"/>
      <c r="AR68" s="1039"/>
      <c r="AS68" s="1039"/>
      <c r="AT68" s="1039"/>
      <c r="AU68" s="1039"/>
      <c r="AV68" s="1039"/>
      <c r="AW68" s="1039"/>
      <c r="AX68" s="1039"/>
      <c r="AY68" s="1039"/>
      <c r="AZ68" s="1039"/>
      <c r="BA68" s="1039"/>
      <c r="BB68" s="1039"/>
      <c r="BC68" s="1039"/>
      <c r="BD68" s="1039"/>
      <c r="BE68" s="1039"/>
      <c r="BF68" s="1039"/>
      <c r="BG68" s="1039"/>
      <c r="BH68" s="1039"/>
      <c r="BI68" s="1039"/>
      <c r="BJ68" s="1040"/>
      <c r="BK68" s="108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106"/>
      <c r="DR68" s="106"/>
      <c r="DS68" s="106"/>
      <c r="DT68" s="106"/>
      <c r="DU68" s="106"/>
      <c r="DV68" s="106"/>
      <c r="DW68" s="106"/>
      <c r="DX68" s="106"/>
      <c r="DY68" s="106"/>
      <c r="DZ68" s="106"/>
      <c r="EA68" s="106"/>
      <c r="EB68" s="106"/>
      <c r="EC68" s="106"/>
      <c r="ED68" s="106"/>
      <c r="EE68" s="106"/>
      <c r="EF68" s="106"/>
      <c r="EG68" s="106"/>
      <c r="EH68" s="106"/>
      <c r="EI68" s="106"/>
      <c r="EJ68" s="106"/>
      <c r="EK68" s="106"/>
      <c r="EL68" s="106"/>
      <c r="EM68" s="106"/>
      <c r="EN68" s="106"/>
      <c r="EO68" s="106"/>
      <c r="EP68" s="106"/>
      <c r="EQ68" s="106"/>
      <c r="ER68" s="106"/>
      <c r="ES68" s="106"/>
      <c r="ET68" s="106"/>
      <c r="EU68" s="106"/>
      <c r="EV68" s="106"/>
      <c r="EW68" s="106"/>
      <c r="EX68" s="106"/>
      <c r="EY68" s="106"/>
      <c r="EZ68" s="106"/>
      <c r="FA68" s="106"/>
      <c r="FB68" s="106"/>
      <c r="FC68" s="106"/>
      <c r="FD68" s="106"/>
      <c r="FE68" s="106"/>
      <c r="FF68" s="106"/>
      <c r="FG68" s="106"/>
      <c r="FH68" s="106"/>
      <c r="FI68" s="106"/>
      <c r="FJ68" s="106"/>
      <c r="FK68" s="106"/>
      <c r="FL68" s="106"/>
      <c r="FM68" s="106"/>
      <c r="FN68" s="106"/>
      <c r="FO68" s="106"/>
      <c r="FP68" s="106"/>
    </row>
    <row r="69" spans="1:172" ht="12.75" customHeight="1">
      <c r="A69" s="801" t="s">
        <v>117</v>
      </c>
      <c r="B69" s="802"/>
      <c r="C69" s="802"/>
      <c r="D69" s="802"/>
      <c r="E69" s="803"/>
      <c r="F69" s="369" t="s">
        <v>219</v>
      </c>
      <c r="G69" s="369"/>
      <c r="H69" s="370"/>
      <c r="I69" s="598" t="s">
        <v>164</v>
      </c>
      <c r="J69" s="599"/>
      <c r="K69" s="599"/>
      <c r="L69" s="599"/>
      <c r="M69" s="599"/>
      <c r="N69" s="599"/>
      <c r="O69" s="599"/>
      <c r="P69" s="599"/>
      <c r="Q69" s="599"/>
      <c r="R69" s="599"/>
      <c r="S69" s="599"/>
      <c r="T69" s="599"/>
      <c r="U69" s="599"/>
      <c r="V69" s="599"/>
      <c r="W69" s="599"/>
      <c r="X69" s="599"/>
      <c r="Y69" s="599"/>
      <c r="Z69" s="599"/>
      <c r="AA69" s="599"/>
      <c r="AB69" s="599"/>
      <c r="AC69" s="599"/>
      <c r="AD69" s="599"/>
      <c r="AE69" s="599"/>
      <c r="AF69" s="600"/>
      <c r="AG69" s="371">
        <v>1</v>
      </c>
      <c r="AH69" s="372"/>
      <c r="AI69" s="371"/>
      <c r="AJ69" s="372"/>
      <c r="AK69" s="650"/>
      <c r="AL69" s="651"/>
      <c r="AM69" s="577">
        <v>4</v>
      </c>
      <c r="AN69" s="578"/>
      <c r="AO69" s="575">
        <f>(AM69)*30</f>
        <v>120</v>
      </c>
      <c r="AP69" s="576"/>
      <c r="AQ69" s="323">
        <f>BC69+BE69+BG69+BI69</f>
        <v>14</v>
      </c>
      <c r="AR69" s="610"/>
      <c r="AS69" s="373">
        <v>8</v>
      </c>
      <c r="AT69" s="372"/>
      <c r="AU69" s="373">
        <v>6</v>
      </c>
      <c r="AV69" s="372"/>
      <c r="AW69" s="314"/>
      <c r="AX69" s="314"/>
      <c r="AY69" s="314"/>
      <c r="AZ69" s="314"/>
      <c r="BA69" s="575">
        <f>AO69-AQ69</f>
        <v>106</v>
      </c>
      <c r="BB69" s="677"/>
      <c r="BC69" s="949">
        <v>14</v>
      </c>
      <c r="BD69" s="930"/>
      <c r="BE69" s="305"/>
      <c r="BF69" s="305"/>
      <c r="BG69" s="1024"/>
      <c r="BH69" s="1024"/>
      <c r="BI69" s="1038"/>
      <c r="BJ69" s="1028"/>
      <c r="BK69" s="108"/>
      <c r="BP69" s="151">
        <f>AQ69/AO69</f>
        <v>0.11666666666666667</v>
      </c>
      <c r="BR69" s="108">
        <f>AQ69-AS69-AU69-AW69</f>
        <v>0</v>
      </c>
    </row>
    <row r="70" spans="1:172" ht="12" customHeight="1">
      <c r="A70" s="801" t="s">
        <v>117</v>
      </c>
      <c r="B70" s="802"/>
      <c r="C70" s="802"/>
      <c r="D70" s="802"/>
      <c r="E70" s="803"/>
      <c r="F70" s="369" t="s">
        <v>220</v>
      </c>
      <c r="G70" s="369"/>
      <c r="H70" s="370"/>
      <c r="I70" s="605" t="s">
        <v>165</v>
      </c>
      <c r="J70" s="606"/>
      <c r="K70" s="606"/>
      <c r="L70" s="606"/>
      <c r="M70" s="606"/>
      <c r="N70" s="606"/>
      <c r="O70" s="606"/>
      <c r="P70" s="606"/>
      <c r="Q70" s="606"/>
      <c r="R70" s="606"/>
      <c r="S70" s="606"/>
      <c r="T70" s="606"/>
      <c r="U70" s="606"/>
      <c r="V70" s="606"/>
      <c r="W70" s="606"/>
      <c r="X70" s="606"/>
      <c r="Y70" s="606"/>
      <c r="Z70" s="606"/>
      <c r="AA70" s="606"/>
      <c r="AB70" s="606"/>
      <c r="AC70" s="606"/>
      <c r="AD70" s="606"/>
      <c r="AE70" s="606"/>
      <c r="AF70" s="607"/>
      <c r="AG70" s="1041">
        <v>2</v>
      </c>
      <c r="AH70" s="1042"/>
      <c r="AI70" s="1041"/>
      <c r="AJ70" s="1042"/>
      <c r="AK70" s="323">
        <v>2</v>
      </c>
      <c r="AL70" s="324"/>
      <c r="AM70" s="653">
        <v>5</v>
      </c>
      <c r="AN70" s="654"/>
      <c r="AO70" s="575">
        <f>(AM70)*30</f>
        <v>150</v>
      </c>
      <c r="AP70" s="576"/>
      <c r="AQ70" s="323">
        <f>BC70+BE70+BG70+BI70</f>
        <v>18</v>
      </c>
      <c r="AR70" s="610"/>
      <c r="AS70" s="655">
        <v>10</v>
      </c>
      <c r="AT70" s="656"/>
      <c r="AU70" s="655">
        <v>8</v>
      </c>
      <c r="AV70" s="656"/>
      <c r="AW70" s="655"/>
      <c r="AX70" s="656"/>
      <c r="AY70" s="577"/>
      <c r="AZ70" s="578"/>
      <c r="BA70" s="575">
        <f>AO70-AQ70</f>
        <v>132</v>
      </c>
      <c r="BB70" s="677"/>
      <c r="BC70" s="1062"/>
      <c r="BD70" s="1024"/>
      <c r="BE70" s="1022">
        <v>18</v>
      </c>
      <c r="BF70" s="1023"/>
      <c r="BG70" s="1024"/>
      <c r="BH70" s="1024"/>
      <c r="BI70" s="1024"/>
      <c r="BJ70" s="1028"/>
      <c r="BK70" s="108"/>
      <c r="BP70" s="151">
        <f>AQ70/AO70</f>
        <v>0.12</v>
      </c>
      <c r="BR70" s="108">
        <f>AQ70-AS70-AU70-AW70</f>
        <v>0</v>
      </c>
    </row>
    <row r="71" spans="1:172" ht="12" customHeight="1">
      <c r="A71" s="801" t="s">
        <v>117</v>
      </c>
      <c r="B71" s="802"/>
      <c r="C71" s="802"/>
      <c r="D71" s="802"/>
      <c r="E71" s="803"/>
      <c r="F71" s="369" t="s">
        <v>221</v>
      </c>
      <c r="G71" s="369"/>
      <c r="H71" s="370"/>
      <c r="I71" s="605" t="s">
        <v>166</v>
      </c>
      <c r="J71" s="606"/>
      <c r="K71" s="606"/>
      <c r="L71" s="606"/>
      <c r="M71" s="606"/>
      <c r="N71" s="606"/>
      <c r="O71" s="606"/>
      <c r="P71" s="606"/>
      <c r="Q71" s="606"/>
      <c r="R71" s="606"/>
      <c r="S71" s="606"/>
      <c r="T71" s="606"/>
      <c r="U71" s="606"/>
      <c r="V71" s="606"/>
      <c r="W71" s="606"/>
      <c r="X71" s="606"/>
      <c r="Y71" s="606"/>
      <c r="Z71" s="606"/>
      <c r="AA71" s="606"/>
      <c r="AB71" s="606"/>
      <c r="AC71" s="606"/>
      <c r="AD71" s="606"/>
      <c r="AE71" s="606"/>
      <c r="AF71" s="607"/>
      <c r="AG71" s="371">
        <v>1</v>
      </c>
      <c r="AH71" s="372"/>
      <c r="AI71" s="371"/>
      <c r="AJ71" s="372"/>
      <c r="AK71" s="650"/>
      <c r="AL71" s="651"/>
      <c r="AM71" s="577">
        <v>4</v>
      </c>
      <c r="AN71" s="578"/>
      <c r="AO71" s="575">
        <f>(AM71)*30</f>
        <v>120</v>
      </c>
      <c r="AP71" s="576"/>
      <c r="AQ71" s="323">
        <f>BC71+BE71+BG71+BI71</f>
        <v>14</v>
      </c>
      <c r="AR71" s="610"/>
      <c r="AS71" s="373">
        <v>6</v>
      </c>
      <c r="AT71" s="372"/>
      <c r="AU71" s="373">
        <v>8</v>
      </c>
      <c r="AV71" s="372"/>
      <c r="AW71" s="596"/>
      <c r="AX71" s="581"/>
      <c r="AY71" s="323"/>
      <c r="AZ71" s="581"/>
      <c r="BA71" s="575">
        <f>AO71-AQ71</f>
        <v>106</v>
      </c>
      <c r="BB71" s="677"/>
      <c r="BC71" s="949">
        <v>14</v>
      </c>
      <c r="BD71" s="930"/>
      <c r="BE71" s="305"/>
      <c r="BF71" s="305"/>
      <c r="BG71" s="1024"/>
      <c r="BH71" s="1024"/>
      <c r="BI71" s="1024"/>
      <c r="BJ71" s="1028"/>
      <c r="BK71" s="108"/>
      <c r="BP71" s="151">
        <f>AQ71/AO71</f>
        <v>0.11666666666666667</v>
      </c>
      <c r="BR71" s="108">
        <f>AQ71-AS71-AU71-AW71</f>
        <v>0</v>
      </c>
    </row>
    <row r="72" spans="1:172" ht="12.75" customHeight="1">
      <c r="A72" s="1025" t="s">
        <v>128</v>
      </c>
      <c r="B72" s="1026"/>
      <c r="C72" s="1026"/>
      <c r="D72" s="1026"/>
      <c r="E72" s="1026"/>
      <c r="F72" s="1026"/>
      <c r="G72" s="1026"/>
      <c r="H72" s="1026"/>
      <c r="I72" s="1026"/>
      <c r="J72" s="1026"/>
      <c r="K72" s="1026"/>
      <c r="L72" s="1026"/>
      <c r="M72" s="1026"/>
      <c r="N72" s="1026"/>
      <c r="O72" s="1026"/>
      <c r="P72" s="1026"/>
      <c r="Q72" s="1026"/>
      <c r="R72" s="1026"/>
      <c r="S72" s="1026"/>
      <c r="T72" s="1026"/>
      <c r="U72" s="1026"/>
      <c r="V72" s="1026"/>
      <c r="W72" s="1026"/>
      <c r="X72" s="1026"/>
      <c r="Y72" s="1026"/>
      <c r="Z72" s="1026"/>
      <c r="AA72" s="1026"/>
      <c r="AB72" s="1026"/>
      <c r="AC72" s="1026"/>
      <c r="AD72" s="1026"/>
      <c r="AE72" s="1026"/>
      <c r="AF72" s="1026"/>
      <c r="AG72" s="1026"/>
      <c r="AH72" s="1026"/>
      <c r="AI72" s="1026"/>
      <c r="AJ72" s="1026"/>
      <c r="AK72" s="1026"/>
      <c r="AL72" s="1026"/>
      <c r="AM72" s="1026"/>
      <c r="AN72" s="1026"/>
      <c r="AO72" s="1026"/>
      <c r="AP72" s="1026"/>
      <c r="AQ72" s="1026"/>
      <c r="AR72" s="1026"/>
      <c r="AS72" s="1026"/>
      <c r="AT72" s="1026"/>
      <c r="AU72" s="1026"/>
      <c r="AV72" s="1026"/>
      <c r="AW72" s="1026"/>
      <c r="AX72" s="1026"/>
      <c r="AY72" s="1026"/>
      <c r="AZ72" s="1026"/>
      <c r="BA72" s="1026"/>
      <c r="BB72" s="1026"/>
      <c r="BC72" s="1026"/>
      <c r="BD72" s="1026"/>
      <c r="BE72" s="1026"/>
      <c r="BF72" s="1026"/>
      <c r="BG72" s="1026"/>
      <c r="BH72" s="1026"/>
      <c r="BI72" s="1026"/>
      <c r="BJ72" s="1027"/>
      <c r="BK72" s="108"/>
    </row>
    <row r="73" spans="1:172" ht="11.25" customHeight="1">
      <c r="A73" s="461" t="s">
        <v>117</v>
      </c>
      <c r="B73" s="889"/>
      <c r="C73" s="889"/>
      <c r="D73" s="889"/>
      <c r="E73" s="890"/>
      <c r="F73" s="597" t="s">
        <v>222</v>
      </c>
      <c r="G73" s="597"/>
      <c r="H73" s="581"/>
      <c r="I73" s="605" t="s">
        <v>167</v>
      </c>
      <c r="J73" s="606"/>
      <c r="K73" s="606"/>
      <c r="L73" s="606"/>
      <c r="M73" s="606"/>
      <c r="N73" s="606"/>
      <c r="O73" s="606"/>
      <c r="P73" s="606"/>
      <c r="Q73" s="606"/>
      <c r="R73" s="606"/>
      <c r="S73" s="606"/>
      <c r="T73" s="606"/>
      <c r="U73" s="606"/>
      <c r="V73" s="606"/>
      <c r="W73" s="606"/>
      <c r="X73" s="606"/>
      <c r="Y73" s="606"/>
      <c r="Z73" s="606"/>
      <c r="AA73" s="606"/>
      <c r="AB73" s="606"/>
      <c r="AC73" s="606"/>
      <c r="AD73" s="606"/>
      <c r="AE73" s="606"/>
      <c r="AF73" s="607"/>
      <c r="AG73" s="706">
        <v>2</v>
      </c>
      <c r="AH73" s="707"/>
      <c r="AI73" s="706"/>
      <c r="AJ73" s="707"/>
      <c r="AK73" s="650">
        <v>3</v>
      </c>
      <c r="AL73" s="651"/>
      <c r="AM73" s="684">
        <v>6</v>
      </c>
      <c r="AN73" s="679"/>
      <c r="AO73" s="575">
        <f>(AM73)*30</f>
        <v>180</v>
      </c>
      <c r="AP73" s="576"/>
      <c r="AQ73" s="577">
        <f t="shared" ref="AQ73:AQ83" si="0">BC73+BE73+BG73+BI73</f>
        <v>20</v>
      </c>
      <c r="AR73" s="578"/>
      <c r="AS73" s="577">
        <v>10</v>
      </c>
      <c r="AT73" s="578"/>
      <c r="AU73" s="577">
        <v>10</v>
      </c>
      <c r="AV73" s="578"/>
      <c r="AW73" s="577"/>
      <c r="AX73" s="578"/>
      <c r="AY73" s="577"/>
      <c r="AZ73" s="578"/>
      <c r="BA73" s="575">
        <f>AO73-AQ73</f>
        <v>160</v>
      </c>
      <c r="BB73" s="677"/>
      <c r="BC73" s="1090"/>
      <c r="BD73" s="1024"/>
      <c r="BE73" s="1022">
        <v>20</v>
      </c>
      <c r="BF73" s="1023"/>
      <c r="BG73" s="305"/>
      <c r="BH73" s="305"/>
      <c r="BI73" s="305"/>
      <c r="BJ73" s="306"/>
      <c r="BK73" s="108"/>
      <c r="BP73" s="151">
        <f>AQ73/AO73</f>
        <v>0.1111111111111111</v>
      </c>
      <c r="BR73" s="108">
        <f t="shared" ref="BR73:BR87" si="1">AQ73-AS73-AU73-AW73</f>
        <v>0</v>
      </c>
    </row>
    <row r="74" spans="1:172" ht="12" customHeight="1">
      <c r="A74" s="461" t="s">
        <v>117</v>
      </c>
      <c r="B74" s="889"/>
      <c r="C74" s="889"/>
      <c r="D74" s="889"/>
      <c r="E74" s="890"/>
      <c r="F74" s="597" t="s">
        <v>223</v>
      </c>
      <c r="G74" s="597"/>
      <c r="H74" s="581"/>
      <c r="I74" s="605" t="s">
        <v>99</v>
      </c>
      <c r="J74" s="606"/>
      <c r="K74" s="606"/>
      <c r="L74" s="606"/>
      <c r="M74" s="606"/>
      <c r="N74" s="606"/>
      <c r="O74" s="606"/>
      <c r="P74" s="606"/>
      <c r="Q74" s="606"/>
      <c r="R74" s="606"/>
      <c r="S74" s="606"/>
      <c r="T74" s="606"/>
      <c r="U74" s="606"/>
      <c r="V74" s="606"/>
      <c r="W74" s="606"/>
      <c r="X74" s="606"/>
      <c r="Y74" s="606"/>
      <c r="Z74" s="606"/>
      <c r="AA74" s="606"/>
      <c r="AB74" s="606"/>
      <c r="AC74" s="606"/>
      <c r="AD74" s="606"/>
      <c r="AE74" s="606"/>
      <c r="AF74" s="607"/>
      <c r="AG74" s="601">
        <v>3</v>
      </c>
      <c r="AH74" s="578"/>
      <c r="AI74" s="601"/>
      <c r="AJ74" s="578"/>
      <c r="AK74" s="323">
        <v>3</v>
      </c>
      <c r="AL74" s="324"/>
      <c r="AM74" s="684">
        <v>4</v>
      </c>
      <c r="AN74" s="679"/>
      <c r="AO74" s="575">
        <f t="shared" ref="AO74:AO87" si="2">(AM74)*30</f>
        <v>120</v>
      </c>
      <c r="AP74" s="576"/>
      <c r="AQ74" s="577">
        <f t="shared" si="0"/>
        <v>14</v>
      </c>
      <c r="AR74" s="578"/>
      <c r="AS74" s="323">
        <v>8</v>
      </c>
      <c r="AT74" s="581"/>
      <c r="AU74" s="323">
        <v>6</v>
      </c>
      <c r="AV74" s="581"/>
      <c r="AW74" s="323"/>
      <c r="AX74" s="581"/>
      <c r="AY74" s="323"/>
      <c r="AZ74" s="581"/>
      <c r="BA74" s="575">
        <f t="shared" ref="BA74:BA83" si="3">AO74-AQ74</f>
        <v>106</v>
      </c>
      <c r="BB74" s="677"/>
      <c r="BC74" s="313"/>
      <c r="BD74" s="305"/>
      <c r="BE74" s="305"/>
      <c r="BF74" s="305"/>
      <c r="BG74" s="929">
        <v>14</v>
      </c>
      <c r="BH74" s="930"/>
      <c r="BI74" s="305"/>
      <c r="BJ74" s="306"/>
      <c r="BK74" s="108"/>
      <c r="BP74" s="151">
        <f t="shared" ref="BP74:BP87" si="4">AQ74/AO74</f>
        <v>0.11666666666666667</v>
      </c>
      <c r="BR74" s="108">
        <f t="shared" si="1"/>
        <v>0</v>
      </c>
    </row>
    <row r="75" spans="1:172" ht="12" customHeight="1">
      <c r="A75" s="461" t="s">
        <v>117</v>
      </c>
      <c r="B75" s="889"/>
      <c r="C75" s="889"/>
      <c r="D75" s="889"/>
      <c r="E75" s="890"/>
      <c r="F75" s="597" t="s">
        <v>224</v>
      </c>
      <c r="G75" s="597"/>
      <c r="H75" s="581"/>
      <c r="I75" s="605" t="s">
        <v>100</v>
      </c>
      <c r="J75" s="606"/>
      <c r="K75" s="606"/>
      <c r="L75" s="606"/>
      <c r="M75" s="606"/>
      <c r="N75" s="606"/>
      <c r="O75" s="606"/>
      <c r="P75" s="606"/>
      <c r="Q75" s="606"/>
      <c r="R75" s="606"/>
      <c r="S75" s="606"/>
      <c r="T75" s="606"/>
      <c r="U75" s="606"/>
      <c r="V75" s="606"/>
      <c r="W75" s="606"/>
      <c r="X75" s="606"/>
      <c r="Y75" s="606"/>
      <c r="Z75" s="606"/>
      <c r="AA75" s="606"/>
      <c r="AB75" s="606"/>
      <c r="AC75" s="606"/>
      <c r="AD75" s="606"/>
      <c r="AE75" s="606"/>
      <c r="AF75" s="607"/>
      <c r="AG75" s="601">
        <v>3</v>
      </c>
      <c r="AH75" s="578"/>
      <c r="AI75" s="601"/>
      <c r="AJ75" s="578"/>
      <c r="AK75" s="323">
        <v>3</v>
      </c>
      <c r="AL75" s="324"/>
      <c r="AM75" s="684">
        <v>4</v>
      </c>
      <c r="AN75" s="679"/>
      <c r="AO75" s="575">
        <f t="shared" si="2"/>
        <v>120</v>
      </c>
      <c r="AP75" s="576"/>
      <c r="AQ75" s="577">
        <f t="shared" si="0"/>
        <v>14</v>
      </c>
      <c r="AR75" s="578"/>
      <c r="AS75" s="323">
        <v>8</v>
      </c>
      <c r="AT75" s="581"/>
      <c r="AU75" s="323">
        <v>6</v>
      </c>
      <c r="AV75" s="581"/>
      <c r="AW75" s="323"/>
      <c r="AX75" s="581"/>
      <c r="AY75" s="323"/>
      <c r="AZ75" s="581"/>
      <c r="BA75" s="575">
        <f t="shared" si="3"/>
        <v>106</v>
      </c>
      <c r="BB75" s="677"/>
      <c r="BC75" s="325"/>
      <c r="BD75" s="305"/>
      <c r="BE75" s="314"/>
      <c r="BF75" s="305"/>
      <c r="BG75" s="929">
        <v>14</v>
      </c>
      <c r="BH75" s="930"/>
      <c r="BI75" s="305"/>
      <c r="BJ75" s="306"/>
      <c r="BK75" s="108"/>
      <c r="BP75" s="151">
        <f t="shared" si="4"/>
        <v>0.11666666666666667</v>
      </c>
      <c r="BR75" s="108">
        <f t="shared" si="1"/>
        <v>0</v>
      </c>
    </row>
    <row r="76" spans="1:172" ht="13.5" customHeight="1">
      <c r="A76" s="461" t="s">
        <v>117</v>
      </c>
      <c r="B76" s="889"/>
      <c r="C76" s="889"/>
      <c r="D76" s="889"/>
      <c r="E76" s="890"/>
      <c r="F76" s="597" t="s">
        <v>225</v>
      </c>
      <c r="G76" s="597"/>
      <c r="H76" s="581"/>
      <c r="I76" s="855" t="s">
        <v>109</v>
      </c>
      <c r="J76" s="470"/>
      <c r="K76" s="470"/>
      <c r="L76" s="470"/>
      <c r="M76" s="470"/>
      <c r="N76" s="470"/>
      <c r="O76" s="470"/>
      <c r="P76" s="470"/>
      <c r="Q76" s="470"/>
      <c r="R76" s="470"/>
      <c r="S76" s="470"/>
      <c r="T76" s="470"/>
      <c r="U76" s="470"/>
      <c r="V76" s="470"/>
      <c r="W76" s="470"/>
      <c r="X76" s="470"/>
      <c r="Y76" s="470"/>
      <c r="Z76" s="470"/>
      <c r="AA76" s="470"/>
      <c r="AB76" s="470"/>
      <c r="AC76" s="470"/>
      <c r="AD76" s="470"/>
      <c r="AE76" s="470"/>
      <c r="AF76" s="471"/>
      <c r="AG76" s="601"/>
      <c r="AH76" s="578"/>
      <c r="AI76" s="601">
        <v>3</v>
      </c>
      <c r="AJ76" s="578"/>
      <c r="AK76" s="323">
        <v>3</v>
      </c>
      <c r="AL76" s="324"/>
      <c r="AM76" s="684">
        <v>4</v>
      </c>
      <c r="AN76" s="679"/>
      <c r="AO76" s="575">
        <f t="shared" si="2"/>
        <v>120</v>
      </c>
      <c r="AP76" s="576"/>
      <c r="AQ76" s="577">
        <f t="shared" si="0"/>
        <v>14</v>
      </c>
      <c r="AR76" s="578"/>
      <c r="AS76" s="323">
        <v>8</v>
      </c>
      <c r="AT76" s="581"/>
      <c r="AU76" s="323">
        <v>6</v>
      </c>
      <c r="AV76" s="581"/>
      <c r="AW76" s="323"/>
      <c r="AX76" s="581"/>
      <c r="AY76" s="323"/>
      <c r="AZ76" s="581"/>
      <c r="BA76" s="575">
        <f t="shared" si="3"/>
        <v>106</v>
      </c>
      <c r="BB76" s="677"/>
      <c r="BC76" s="313"/>
      <c r="BD76" s="305"/>
      <c r="BE76" s="314"/>
      <c r="BF76" s="305"/>
      <c r="BG76" s="400">
        <v>14</v>
      </c>
      <c r="BH76" s="401"/>
      <c r="BI76" s="305"/>
      <c r="BJ76" s="306"/>
      <c r="BK76" s="108"/>
      <c r="BP76" s="151">
        <f t="shared" si="4"/>
        <v>0.11666666666666667</v>
      </c>
      <c r="BR76" s="108">
        <f t="shared" si="1"/>
        <v>0</v>
      </c>
    </row>
    <row r="77" spans="1:172" ht="12" customHeight="1">
      <c r="A77" s="461" t="s">
        <v>117</v>
      </c>
      <c r="B77" s="889"/>
      <c r="C77" s="889"/>
      <c r="D77" s="889"/>
      <c r="E77" s="890"/>
      <c r="F77" s="597" t="s">
        <v>226</v>
      </c>
      <c r="G77" s="597"/>
      <c r="H77" s="581"/>
      <c r="I77" s="708" t="s">
        <v>103</v>
      </c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09"/>
      <c r="AA77" s="709"/>
      <c r="AB77" s="709"/>
      <c r="AC77" s="709"/>
      <c r="AD77" s="709"/>
      <c r="AE77" s="709"/>
      <c r="AF77" s="710"/>
      <c r="AG77" s="601">
        <v>4</v>
      </c>
      <c r="AH77" s="578"/>
      <c r="AI77" s="601"/>
      <c r="AJ77" s="578"/>
      <c r="AK77" s="323">
        <v>3</v>
      </c>
      <c r="AL77" s="324"/>
      <c r="AM77" s="684">
        <v>4</v>
      </c>
      <c r="AN77" s="679"/>
      <c r="AO77" s="575">
        <f t="shared" si="2"/>
        <v>120</v>
      </c>
      <c r="AP77" s="576"/>
      <c r="AQ77" s="577">
        <f t="shared" si="0"/>
        <v>14</v>
      </c>
      <c r="AR77" s="578"/>
      <c r="AS77" s="323">
        <v>8</v>
      </c>
      <c r="AT77" s="581"/>
      <c r="AU77" s="323">
        <v>6</v>
      </c>
      <c r="AV77" s="581"/>
      <c r="AW77" s="323"/>
      <c r="AX77" s="581"/>
      <c r="AY77" s="577"/>
      <c r="AZ77" s="578"/>
      <c r="BA77" s="575">
        <f t="shared" si="3"/>
        <v>106</v>
      </c>
      <c r="BB77" s="677"/>
      <c r="BC77" s="313"/>
      <c r="BD77" s="305"/>
      <c r="BE77" s="857"/>
      <c r="BF77" s="857"/>
      <c r="BG77" s="314"/>
      <c r="BH77" s="305"/>
      <c r="BI77" s="929">
        <v>14</v>
      </c>
      <c r="BJ77" s="1069"/>
      <c r="BK77" s="108"/>
      <c r="BP77" s="151">
        <f t="shared" si="4"/>
        <v>0.11666666666666667</v>
      </c>
      <c r="BR77" s="108">
        <f t="shared" si="1"/>
        <v>0</v>
      </c>
    </row>
    <row r="78" spans="1:172" ht="12" customHeight="1">
      <c r="A78" s="461" t="s">
        <v>117</v>
      </c>
      <c r="B78" s="889"/>
      <c r="C78" s="889"/>
      <c r="D78" s="889"/>
      <c r="E78" s="890"/>
      <c r="F78" s="597" t="s">
        <v>227</v>
      </c>
      <c r="G78" s="597"/>
      <c r="H78" s="581"/>
      <c r="I78" s="711" t="s">
        <v>101</v>
      </c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6"/>
      <c r="AA78" s="456"/>
      <c r="AB78" s="456"/>
      <c r="AC78" s="456"/>
      <c r="AD78" s="456"/>
      <c r="AE78" s="456"/>
      <c r="AF78" s="457"/>
      <c r="AG78" s="601">
        <v>2</v>
      </c>
      <c r="AH78" s="578"/>
      <c r="AI78" s="601"/>
      <c r="AJ78" s="578"/>
      <c r="AK78" s="323">
        <v>3</v>
      </c>
      <c r="AL78" s="324"/>
      <c r="AM78" s="684">
        <v>3</v>
      </c>
      <c r="AN78" s="679"/>
      <c r="AO78" s="575">
        <f t="shared" si="2"/>
        <v>90</v>
      </c>
      <c r="AP78" s="576"/>
      <c r="AQ78" s="577">
        <f t="shared" si="0"/>
        <v>10</v>
      </c>
      <c r="AR78" s="578"/>
      <c r="AS78" s="323">
        <v>4</v>
      </c>
      <c r="AT78" s="581"/>
      <c r="AU78" s="323">
        <v>4</v>
      </c>
      <c r="AV78" s="581"/>
      <c r="AW78" s="323">
        <v>2</v>
      </c>
      <c r="AX78" s="581"/>
      <c r="AY78" s="323"/>
      <c r="AZ78" s="581"/>
      <c r="BA78" s="575">
        <f t="shared" si="3"/>
        <v>80</v>
      </c>
      <c r="BB78" s="677"/>
      <c r="BC78" s="313"/>
      <c r="BD78" s="305"/>
      <c r="BE78" s="582">
        <v>10</v>
      </c>
      <c r="BF78" s="1091"/>
      <c r="BG78" s="305"/>
      <c r="BH78" s="305"/>
      <c r="BI78" s="1024"/>
      <c r="BJ78" s="1028"/>
      <c r="BK78" s="108"/>
      <c r="BP78" s="151">
        <f t="shared" si="4"/>
        <v>0.1111111111111111</v>
      </c>
      <c r="BR78" s="108">
        <f t="shared" si="1"/>
        <v>0</v>
      </c>
    </row>
    <row r="79" spans="1:172" ht="13.5" customHeight="1">
      <c r="A79" s="461" t="s">
        <v>117</v>
      </c>
      <c r="B79" s="889"/>
      <c r="C79" s="889"/>
      <c r="D79" s="889"/>
      <c r="E79" s="890"/>
      <c r="F79" s="597" t="s">
        <v>228</v>
      </c>
      <c r="G79" s="597"/>
      <c r="H79" s="581"/>
      <c r="I79" s="598" t="s">
        <v>118</v>
      </c>
      <c r="J79" s="599"/>
      <c r="K79" s="599"/>
      <c r="L79" s="599"/>
      <c r="M79" s="599"/>
      <c r="N79" s="599"/>
      <c r="O79" s="599"/>
      <c r="P79" s="599"/>
      <c r="Q79" s="599"/>
      <c r="R79" s="599"/>
      <c r="S79" s="599"/>
      <c r="T79" s="599"/>
      <c r="U79" s="599"/>
      <c r="V79" s="599"/>
      <c r="W79" s="599"/>
      <c r="X79" s="599"/>
      <c r="Y79" s="599"/>
      <c r="Z79" s="599"/>
      <c r="AA79" s="599"/>
      <c r="AB79" s="599"/>
      <c r="AC79" s="599"/>
      <c r="AD79" s="599"/>
      <c r="AE79" s="599"/>
      <c r="AF79" s="600"/>
      <c r="AG79" s="577"/>
      <c r="AH79" s="578"/>
      <c r="AI79" s="577">
        <v>2</v>
      </c>
      <c r="AJ79" s="578"/>
      <c r="AK79" s="323">
        <v>3</v>
      </c>
      <c r="AL79" s="324"/>
      <c r="AM79" s="684">
        <v>4</v>
      </c>
      <c r="AN79" s="679"/>
      <c r="AO79" s="575">
        <f t="shared" si="2"/>
        <v>120</v>
      </c>
      <c r="AP79" s="576"/>
      <c r="AQ79" s="577">
        <f t="shared" si="0"/>
        <v>14</v>
      </c>
      <c r="AR79" s="578"/>
      <c r="AS79" s="323">
        <v>6</v>
      </c>
      <c r="AT79" s="581"/>
      <c r="AU79" s="323">
        <v>8</v>
      </c>
      <c r="AV79" s="581"/>
      <c r="AW79" s="596"/>
      <c r="AX79" s="581"/>
      <c r="AY79" s="323"/>
      <c r="AZ79" s="581"/>
      <c r="BA79" s="575">
        <f t="shared" si="3"/>
        <v>106</v>
      </c>
      <c r="BB79" s="677"/>
      <c r="BC79" s="313"/>
      <c r="BD79" s="305"/>
      <c r="BE79" s="400">
        <v>14</v>
      </c>
      <c r="BF79" s="401"/>
      <c r="BG79" s="305"/>
      <c r="BH79" s="305"/>
      <c r="BI79" s="396"/>
      <c r="BJ79" s="1066"/>
      <c r="BK79" s="108"/>
      <c r="BP79" s="151">
        <f t="shared" si="4"/>
        <v>0.11666666666666667</v>
      </c>
      <c r="BR79" s="108">
        <f t="shared" si="1"/>
        <v>0</v>
      </c>
    </row>
    <row r="80" spans="1:172" ht="12.75" customHeight="1">
      <c r="A80" s="461" t="s">
        <v>117</v>
      </c>
      <c r="B80" s="889"/>
      <c r="C80" s="889"/>
      <c r="D80" s="889"/>
      <c r="E80" s="890"/>
      <c r="F80" s="597" t="s">
        <v>229</v>
      </c>
      <c r="G80" s="597"/>
      <c r="H80" s="581"/>
      <c r="I80" s="598" t="s">
        <v>168</v>
      </c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599"/>
      <c r="Y80" s="599"/>
      <c r="Z80" s="599"/>
      <c r="AA80" s="599"/>
      <c r="AB80" s="599"/>
      <c r="AC80" s="599"/>
      <c r="AD80" s="599"/>
      <c r="AE80" s="599"/>
      <c r="AF80" s="600"/>
      <c r="AG80" s="373"/>
      <c r="AH80" s="372"/>
      <c r="AI80" s="373">
        <v>4</v>
      </c>
      <c r="AJ80" s="372"/>
      <c r="AK80" s="650"/>
      <c r="AL80" s="651"/>
      <c r="AM80" s="684">
        <v>3</v>
      </c>
      <c r="AN80" s="685"/>
      <c r="AO80" s="575">
        <f t="shared" si="2"/>
        <v>90</v>
      </c>
      <c r="AP80" s="576"/>
      <c r="AQ80" s="577">
        <f t="shared" si="0"/>
        <v>10</v>
      </c>
      <c r="AR80" s="578"/>
      <c r="AS80" s="373">
        <v>4</v>
      </c>
      <c r="AT80" s="372"/>
      <c r="AU80" s="373">
        <v>6</v>
      </c>
      <c r="AV80" s="372"/>
      <c r="AW80" s="373"/>
      <c r="AX80" s="372"/>
      <c r="AY80" s="373"/>
      <c r="AZ80" s="372"/>
      <c r="BA80" s="575">
        <f t="shared" si="3"/>
        <v>80</v>
      </c>
      <c r="BB80" s="677"/>
      <c r="BC80" s="1089"/>
      <c r="BD80" s="396"/>
      <c r="BE80" s="396"/>
      <c r="BF80" s="396"/>
      <c r="BG80" s="396"/>
      <c r="BH80" s="396"/>
      <c r="BI80" s="1067">
        <v>10</v>
      </c>
      <c r="BJ80" s="1068"/>
      <c r="BK80" s="108"/>
      <c r="BP80" s="151">
        <f t="shared" si="4"/>
        <v>0.1111111111111111</v>
      </c>
      <c r="BR80" s="108">
        <f t="shared" si="1"/>
        <v>0</v>
      </c>
    </row>
    <row r="81" spans="1:70" ht="12" customHeight="1">
      <c r="A81" s="461" t="s">
        <v>117</v>
      </c>
      <c r="B81" s="889"/>
      <c r="C81" s="889"/>
      <c r="D81" s="889"/>
      <c r="E81" s="890"/>
      <c r="F81" s="597" t="s">
        <v>230</v>
      </c>
      <c r="G81" s="597"/>
      <c r="H81" s="581"/>
      <c r="I81" s="598" t="s">
        <v>169</v>
      </c>
      <c r="J81" s="599"/>
      <c r="K81" s="599"/>
      <c r="L81" s="599"/>
      <c r="M81" s="599"/>
      <c r="N81" s="599"/>
      <c r="O81" s="599"/>
      <c r="P81" s="599"/>
      <c r="Q81" s="599"/>
      <c r="R81" s="599"/>
      <c r="S81" s="599"/>
      <c r="T81" s="599"/>
      <c r="U81" s="599"/>
      <c r="V81" s="599"/>
      <c r="W81" s="599"/>
      <c r="X81" s="599"/>
      <c r="Y81" s="599"/>
      <c r="Z81" s="599"/>
      <c r="AA81" s="599"/>
      <c r="AB81" s="599"/>
      <c r="AC81" s="599"/>
      <c r="AD81" s="599"/>
      <c r="AE81" s="599"/>
      <c r="AF81" s="600"/>
      <c r="AG81" s="577"/>
      <c r="AH81" s="578"/>
      <c r="AI81" s="577">
        <v>4</v>
      </c>
      <c r="AJ81" s="578"/>
      <c r="AK81" s="323"/>
      <c r="AL81" s="324"/>
      <c r="AM81" s="580">
        <v>5</v>
      </c>
      <c r="AN81" s="610"/>
      <c r="AO81" s="575">
        <f t="shared" si="2"/>
        <v>150</v>
      </c>
      <c r="AP81" s="576"/>
      <c r="AQ81" s="577">
        <f t="shared" si="0"/>
        <v>16</v>
      </c>
      <c r="AR81" s="578"/>
      <c r="AS81" s="323">
        <v>8</v>
      </c>
      <c r="AT81" s="581"/>
      <c r="AU81" s="323">
        <v>8</v>
      </c>
      <c r="AV81" s="581"/>
      <c r="AW81" s="596"/>
      <c r="AX81" s="581"/>
      <c r="AY81" s="323"/>
      <c r="AZ81" s="581"/>
      <c r="BA81" s="575">
        <f t="shared" si="3"/>
        <v>134</v>
      </c>
      <c r="BB81" s="677"/>
      <c r="BC81" s="313"/>
      <c r="BD81" s="305"/>
      <c r="BE81" s="305"/>
      <c r="BF81" s="305"/>
      <c r="BG81" s="305"/>
      <c r="BH81" s="305"/>
      <c r="BI81" s="400">
        <v>16</v>
      </c>
      <c r="BJ81" s="1035"/>
      <c r="BK81" s="108"/>
      <c r="BP81" s="151">
        <f t="shared" si="4"/>
        <v>0.10666666666666667</v>
      </c>
      <c r="BR81" s="108">
        <f t="shared" si="1"/>
        <v>0</v>
      </c>
    </row>
    <row r="82" spans="1:70" ht="11.25" customHeight="1">
      <c r="A82" s="461" t="s">
        <v>117</v>
      </c>
      <c r="B82" s="889"/>
      <c r="C82" s="889"/>
      <c r="D82" s="889"/>
      <c r="E82" s="890"/>
      <c r="F82" s="597" t="s">
        <v>231</v>
      </c>
      <c r="G82" s="597"/>
      <c r="H82" s="581"/>
      <c r="I82" s="598" t="s">
        <v>106</v>
      </c>
      <c r="J82" s="599"/>
      <c r="K82" s="599"/>
      <c r="L82" s="599"/>
      <c r="M82" s="599"/>
      <c r="N82" s="599"/>
      <c r="O82" s="599"/>
      <c r="P82" s="599"/>
      <c r="Q82" s="599"/>
      <c r="R82" s="599"/>
      <c r="S82" s="599"/>
      <c r="T82" s="599"/>
      <c r="U82" s="599"/>
      <c r="V82" s="599"/>
      <c r="W82" s="599"/>
      <c r="X82" s="599"/>
      <c r="Y82" s="599"/>
      <c r="Z82" s="599"/>
      <c r="AA82" s="599"/>
      <c r="AB82" s="599"/>
      <c r="AC82" s="599"/>
      <c r="AD82" s="599"/>
      <c r="AE82" s="599"/>
      <c r="AF82" s="600"/>
      <c r="AG82" s="1079"/>
      <c r="AH82" s="726"/>
      <c r="AI82" s="1079">
        <v>1</v>
      </c>
      <c r="AJ82" s="726"/>
      <c r="AK82" s="323"/>
      <c r="AL82" s="324"/>
      <c r="AM82" s="580">
        <v>4</v>
      </c>
      <c r="AN82" s="581"/>
      <c r="AO82" s="575">
        <f t="shared" si="2"/>
        <v>120</v>
      </c>
      <c r="AP82" s="576"/>
      <c r="AQ82" s="577">
        <f t="shared" si="0"/>
        <v>14</v>
      </c>
      <c r="AR82" s="578"/>
      <c r="AS82" s="323">
        <v>4</v>
      </c>
      <c r="AT82" s="581"/>
      <c r="AU82" s="323">
        <v>10</v>
      </c>
      <c r="AV82" s="581"/>
      <c r="AW82" s="596"/>
      <c r="AX82" s="581"/>
      <c r="AY82" s="323"/>
      <c r="AZ82" s="581"/>
      <c r="BA82" s="575">
        <f t="shared" si="3"/>
        <v>106</v>
      </c>
      <c r="BB82" s="677"/>
      <c r="BC82" s="1043">
        <v>14</v>
      </c>
      <c r="BD82" s="401"/>
      <c r="BE82" s="1024"/>
      <c r="BF82" s="1024"/>
      <c r="BG82" s="1024"/>
      <c r="BH82" s="1024"/>
      <c r="BI82" s="1024"/>
      <c r="BJ82" s="1028"/>
      <c r="BK82" s="108"/>
      <c r="BP82" s="151">
        <f t="shared" si="4"/>
        <v>0.11666666666666667</v>
      </c>
      <c r="BR82" s="108">
        <f t="shared" si="1"/>
        <v>0</v>
      </c>
    </row>
    <row r="83" spans="1:70" ht="12" customHeight="1">
      <c r="A83" s="461" t="s">
        <v>117</v>
      </c>
      <c r="B83" s="889"/>
      <c r="C83" s="889"/>
      <c r="D83" s="889"/>
      <c r="E83" s="890"/>
      <c r="F83" s="597" t="s">
        <v>232</v>
      </c>
      <c r="G83" s="597"/>
      <c r="H83" s="581"/>
      <c r="I83" s="598" t="s">
        <v>170</v>
      </c>
      <c r="J83" s="599"/>
      <c r="K83" s="599"/>
      <c r="L83" s="599"/>
      <c r="M83" s="599"/>
      <c r="N83" s="599"/>
      <c r="O83" s="599"/>
      <c r="P83" s="599"/>
      <c r="Q83" s="599"/>
      <c r="R83" s="599"/>
      <c r="S83" s="599"/>
      <c r="T83" s="599"/>
      <c r="U83" s="599"/>
      <c r="V83" s="599"/>
      <c r="W83" s="599"/>
      <c r="X83" s="599"/>
      <c r="Y83" s="599"/>
      <c r="Z83" s="599"/>
      <c r="AA83" s="599"/>
      <c r="AB83" s="599"/>
      <c r="AC83" s="599"/>
      <c r="AD83" s="599"/>
      <c r="AE83" s="599"/>
      <c r="AF83" s="600"/>
      <c r="AG83" s="577"/>
      <c r="AH83" s="578"/>
      <c r="AI83" s="577">
        <v>1</v>
      </c>
      <c r="AJ83" s="578"/>
      <c r="AK83" s="323"/>
      <c r="AL83" s="324"/>
      <c r="AM83" s="580">
        <v>3</v>
      </c>
      <c r="AN83" s="581"/>
      <c r="AO83" s="575">
        <f t="shared" si="2"/>
        <v>90</v>
      </c>
      <c r="AP83" s="576"/>
      <c r="AQ83" s="577">
        <f t="shared" si="0"/>
        <v>10</v>
      </c>
      <c r="AR83" s="578"/>
      <c r="AS83" s="323">
        <v>6</v>
      </c>
      <c r="AT83" s="581"/>
      <c r="AU83" s="323">
        <v>4</v>
      </c>
      <c r="AV83" s="581"/>
      <c r="AW83" s="702"/>
      <c r="AX83" s="703"/>
      <c r="AY83" s="323"/>
      <c r="AZ83" s="581"/>
      <c r="BA83" s="575">
        <f t="shared" si="3"/>
        <v>80</v>
      </c>
      <c r="BB83" s="677"/>
      <c r="BC83" s="1043">
        <v>10</v>
      </c>
      <c r="BD83" s="1075"/>
      <c r="BE83" s="305"/>
      <c r="BF83" s="305"/>
      <c r="BG83" s="305"/>
      <c r="BH83" s="305"/>
      <c r="BI83" s="305"/>
      <c r="BJ83" s="306"/>
      <c r="BK83" s="108"/>
      <c r="BP83" s="151">
        <f t="shared" si="4"/>
        <v>0.1111111111111111</v>
      </c>
      <c r="BR83" s="108">
        <f t="shared" si="1"/>
        <v>0</v>
      </c>
    </row>
    <row r="84" spans="1:70" ht="13.5" customHeight="1">
      <c r="A84" s="461" t="s">
        <v>117</v>
      </c>
      <c r="B84" s="889"/>
      <c r="C84" s="889"/>
      <c r="D84" s="889"/>
      <c r="E84" s="890"/>
      <c r="F84" s="597" t="s">
        <v>233</v>
      </c>
      <c r="G84" s="597"/>
      <c r="H84" s="581"/>
      <c r="I84" s="605" t="s">
        <v>76</v>
      </c>
      <c r="J84" s="606"/>
      <c r="K84" s="606"/>
      <c r="L84" s="606"/>
      <c r="M84" s="606"/>
      <c r="N84" s="606"/>
      <c r="O84" s="606"/>
      <c r="P84" s="606"/>
      <c r="Q84" s="606"/>
      <c r="R84" s="606"/>
      <c r="S84" s="606"/>
      <c r="T84" s="606"/>
      <c r="U84" s="606"/>
      <c r="V84" s="606"/>
      <c r="W84" s="606"/>
      <c r="X84" s="606"/>
      <c r="Y84" s="606"/>
      <c r="Z84" s="606"/>
      <c r="AA84" s="606"/>
      <c r="AB84" s="606"/>
      <c r="AC84" s="606"/>
      <c r="AD84" s="606"/>
      <c r="AE84" s="606"/>
      <c r="AF84" s="607"/>
      <c r="AG84" s="371"/>
      <c r="AH84" s="372"/>
      <c r="AI84" s="373"/>
      <c r="AJ84" s="372"/>
      <c r="AK84" s="323">
        <v>3</v>
      </c>
      <c r="AL84" s="324"/>
      <c r="AM84" s="325">
        <v>2</v>
      </c>
      <c r="AN84" s="314"/>
      <c r="AO84" s="575">
        <f t="shared" si="2"/>
        <v>60</v>
      </c>
      <c r="AP84" s="576"/>
      <c r="AQ84" s="343"/>
      <c r="AR84" s="343"/>
      <c r="AS84" s="343"/>
      <c r="AT84" s="343"/>
      <c r="AU84" s="343"/>
      <c r="AV84" s="343"/>
      <c r="AW84" s="343"/>
      <c r="AX84" s="343"/>
      <c r="AY84" s="343"/>
      <c r="AZ84" s="343"/>
      <c r="BA84" s="734">
        <f>(AO84-AQ84)</f>
        <v>60</v>
      </c>
      <c r="BB84" s="1031"/>
      <c r="BC84" s="313"/>
      <c r="BD84" s="596"/>
      <c r="BE84" s="305"/>
      <c r="BF84" s="305"/>
      <c r="BG84" s="305"/>
      <c r="BH84" s="305"/>
      <c r="BI84" s="305"/>
      <c r="BJ84" s="306"/>
      <c r="BK84" s="108"/>
      <c r="BP84" s="151">
        <f t="shared" si="4"/>
        <v>0</v>
      </c>
      <c r="BR84" s="108">
        <f t="shared" si="1"/>
        <v>0</v>
      </c>
    </row>
    <row r="85" spans="1:70" ht="12.75" customHeight="1">
      <c r="A85" s="461" t="s">
        <v>117</v>
      </c>
      <c r="B85" s="889"/>
      <c r="C85" s="889"/>
      <c r="D85" s="889"/>
      <c r="E85" s="890"/>
      <c r="F85" s="597" t="s">
        <v>234</v>
      </c>
      <c r="G85" s="597"/>
      <c r="H85" s="581"/>
      <c r="I85" s="605" t="s">
        <v>119</v>
      </c>
      <c r="J85" s="606"/>
      <c r="K85" s="606"/>
      <c r="L85" s="606"/>
      <c r="M85" s="606"/>
      <c r="N85" s="606"/>
      <c r="O85" s="606"/>
      <c r="P85" s="606"/>
      <c r="Q85" s="606"/>
      <c r="R85" s="606"/>
      <c r="S85" s="606"/>
      <c r="T85" s="606"/>
      <c r="U85" s="606"/>
      <c r="V85" s="606"/>
      <c r="W85" s="606"/>
      <c r="X85" s="606"/>
      <c r="Y85" s="606"/>
      <c r="Z85" s="606"/>
      <c r="AA85" s="606"/>
      <c r="AB85" s="606"/>
      <c r="AC85" s="606"/>
      <c r="AD85" s="606"/>
      <c r="AE85" s="606"/>
      <c r="AF85" s="607"/>
      <c r="AG85" s="371"/>
      <c r="AH85" s="372"/>
      <c r="AI85" s="373"/>
      <c r="AJ85" s="372"/>
      <c r="AK85" s="323"/>
      <c r="AL85" s="324"/>
      <c r="AM85" s="325">
        <v>5</v>
      </c>
      <c r="AN85" s="314"/>
      <c r="AO85" s="575">
        <f t="shared" si="2"/>
        <v>150</v>
      </c>
      <c r="AP85" s="576"/>
      <c r="AQ85" s="343"/>
      <c r="AR85" s="343"/>
      <c r="AS85" s="343"/>
      <c r="AT85" s="343"/>
      <c r="AU85" s="343"/>
      <c r="AV85" s="343"/>
      <c r="AW85" s="343"/>
      <c r="AX85" s="343"/>
      <c r="AY85" s="343"/>
      <c r="AZ85" s="343"/>
      <c r="BA85" s="734">
        <f>(AO85-AQ85)</f>
        <v>150</v>
      </c>
      <c r="BB85" s="1031"/>
      <c r="BC85" s="313"/>
      <c r="BD85" s="305"/>
      <c r="BE85" s="305"/>
      <c r="BF85" s="305"/>
      <c r="BG85" s="305"/>
      <c r="BH85" s="305"/>
      <c r="BI85" s="305"/>
      <c r="BJ85" s="306"/>
      <c r="BK85" s="108"/>
      <c r="BP85" s="151">
        <f t="shared" si="4"/>
        <v>0</v>
      </c>
      <c r="BR85" s="108">
        <f t="shared" si="1"/>
        <v>0</v>
      </c>
    </row>
    <row r="86" spans="1:70" ht="11.25" customHeight="1">
      <c r="A86" s="461" t="s">
        <v>117</v>
      </c>
      <c r="B86" s="889"/>
      <c r="C86" s="889"/>
      <c r="D86" s="889"/>
      <c r="E86" s="890"/>
      <c r="F86" s="597" t="s">
        <v>235</v>
      </c>
      <c r="G86" s="597"/>
      <c r="H86" s="581"/>
      <c r="I86" s="605" t="s">
        <v>171</v>
      </c>
      <c r="J86" s="606"/>
      <c r="K86" s="606"/>
      <c r="L86" s="606"/>
      <c r="M86" s="606"/>
      <c r="N86" s="606"/>
      <c r="O86" s="606"/>
      <c r="P86" s="606"/>
      <c r="Q86" s="606"/>
      <c r="R86" s="606"/>
      <c r="S86" s="606"/>
      <c r="T86" s="606"/>
      <c r="U86" s="606"/>
      <c r="V86" s="606"/>
      <c r="W86" s="606"/>
      <c r="X86" s="606"/>
      <c r="Y86" s="606"/>
      <c r="Z86" s="606"/>
      <c r="AA86" s="606"/>
      <c r="AB86" s="606"/>
      <c r="AC86" s="606"/>
      <c r="AD86" s="606"/>
      <c r="AE86" s="606"/>
      <c r="AF86" s="607"/>
      <c r="AG86" s="371"/>
      <c r="AH86" s="372"/>
      <c r="AI86" s="373"/>
      <c r="AJ86" s="372"/>
      <c r="AK86" s="323"/>
      <c r="AL86" s="324"/>
      <c r="AM86" s="325">
        <v>6</v>
      </c>
      <c r="AN86" s="314"/>
      <c r="AO86" s="575">
        <f t="shared" si="2"/>
        <v>180</v>
      </c>
      <c r="AP86" s="576"/>
      <c r="AQ86" s="343"/>
      <c r="AR86" s="343"/>
      <c r="AS86" s="343"/>
      <c r="AT86" s="343"/>
      <c r="AU86" s="343"/>
      <c r="AV86" s="343"/>
      <c r="AW86" s="343"/>
      <c r="AX86" s="343"/>
      <c r="AY86" s="343"/>
      <c r="AZ86" s="343"/>
      <c r="BA86" s="734">
        <f>(AO86-AQ86)</f>
        <v>180</v>
      </c>
      <c r="BB86" s="1031"/>
      <c r="BC86" s="313"/>
      <c r="BD86" s="305"/>
      <c r="BE86" s="305"/>
      <c r="BF86" s="305"/>
      <c r="BG86" s="305"/>
      <c r="BH86" s="305"/>
      <c r="BI86" s="305"/>
      <c r="BJ86" s="306"/>
      <c r="BK86" s="108"/>
      <c r="BP86" s="151">
        <f t="shared" si="4"/>
        <v>0</v>
      </c>
      <c r="BR86" s="108">
        <f t="shared" si="1"/>
        <v>0</v>
      </c>
    </row>
    <row r="87" spans="1:70" ht="11.25" customHeight="1">
      <c r="A87" s="461" t="s">
        <v>117</v>
      </c>
      <c r="B87" s="889"/>
      <c r="C87" s="889"/>
      <c r="D87" s="889"/>
      <c r="E87" s="890"/>
      <c r="F87" s="597" t="s">
        <v>236</v>
      </c>
      <c r="G87" s="597"/>
      <c r="H87" s="581"/>
      <c r="I87" s="605" t="s">
        <v>33</v>
      </c>
      <c r="J87" s="606"/>
      <c r="K87" s="606"/>
      <c r="L87" s="606"/>
      <c r="M87" s="606"/>
      <c r="N87" s="606"/>
      <c r="O87" s="606"/>
      <c r="P87" s="606"/>
      <c r="Q87" s="606"/>
      <c r="R87" s="606"/>
      <c r="S87" s="606"/>
      <c r="T87" s="606"/>
      <c r="U87" s="606"/>
      <c r="V87" s="606"/>
      <c r="W87" s="606"/>
      <c r="X87" s="606"/>
      <c r="Y87" s="606"/>
      <c r="Z87" s="606"/>
      <c r="AA87" s="606"/>
      <c r="AB87" s="606"/>
      <c r="AC87" s="606"/>
      <c r="AD87" s="606"/>
      <c r="AE87" s="606"/>
      <c r="AF87" s="607"/>
      <c r="AG87" s="371"/>
      <c r="AH87" s="372"/>
      <c r="AI87" s="373"/>
      <c r="AJ87" s="372"/>
      <c r="AK87" s="323"/>
      <c r="AL87" s="324"/>
      <c r="AM87" s="325">
        <v>3</v>
      </c>
      <c r="AN87" s="314"/>
      <c r="AO87" s="575">
        <f t="shared" si="2"/>
        <v>90</v>
      </c>
      <c r="AP87" s="576"/>
      <c r="AQ87" s="343"/>
      <c r="AR87" s="343"/>
      <c r="AS87" s="343"/>
      <c r="AT87" s="343"/>
      <c r="AU87" s="343"/>
      <c r="AV87" s="343"/>
      <c r="AW87" s="343"/>
      <c r="AX87" s="343"/>
      <c r="AY87" s="343"/>
      <c r="AZ87" s="343"/>
      <c r="BA87" s="734">
        <f>(AO87-AQ87)</f>
        <v>90</v>
      </c>
      <c r="BB87" s="1031"/>
      <c r="BC87" s="313"/>
      <c r="BD87" s="305"/>
      <c r="BE87" s="305"/>
      <c r="BF87" s="305"/>
      <c r="BG87" s="305"/>
      <c r="BH87" s="305"/>
      <c r="BI87" s="305"/>
      <c r="BJ87" s="306"/>
      <c r="BK87" s="108"/>
      <c r="BP87" s="151">
        <f t="shared" si="4"/>
        <v>0</v>
      </c>
      <c r="BR87" s="108">
        <f t="shared" si="1"/>
        <v>0</v>
      </c>
    </row>
    <row r="88" spans="1:70" ht="11.25" customHeight="1">
      <c r="A88" s="187"/>
      <c r="B88" s="217"/>
      <c r="C88" s="217"/>
      <c r="D88" s="217"/>
      <c r="E88" s="231"/>
      <c r="F88" s="630"/>
      <c r="G88" s="597"/>
      <c r="H88" s="581"/>
      <c r="I88" s="605"/>
      <c r="J88" s="606"/>
      <c r="K88" s="606"/>
      <c r="L88" s="606"/>
      <c r="M88" s="606"/>
      <c r="N88" s="606"/>
      <c r="O88" s="606"/>
      <c r="P88" s="606"/>
      <c r="Q88" s="606"/>
      <c r="R88" s="606"/>
      <c r="S88" s="606"/>
      <c r="T88" s="606"/>
      <c r="U88" s="606"/>
      <c r="V88" s="606"/>
      <c r="W88" s="606"/>
      <c r="X88" s="606"/>
      <c r="Y88" s="606"/>
      <c r="Z88" s="606"/>
      <c r="AA88" s="606"/>
      <c r="AB88" s="606"/>
      <c r="AC88" s="606"/>
      <c r="AD88" s="606"/>
      <c r="AE88" s="606"/>
      <c r="AF88" s="607"/>
      <c r="AG88" s="371"/>
      <c r="AH88" s="372"/>
      <c r="AI88" s="373"/>
      <c r="AJ88" s="372"/>
      <c r="AK88" s="323"/>
      <c r="AL88" s="324"/>
      <c r="AM88" s="325"/>
      <c r="AN88" s="314"/>
      <c r="AO88" s="399"/>
      <c r="AP88" s="399"/>
      <c r="AQ88" s="343"/>
      <c r="AR88" s="343"/>
      <c r="AS88" s="343"/>
      <c r="AT88" s="343"/>
      <c r="AU88" s="343"/>
      <c r="AV88" s="343"/>
      <c r="AW88" s="343"/>
      <c r="AX88" s="343"/>
      <c r="AY88" s="343"/>
      <c r="AZ88" s="343"/>
      <c r="BA88" s="734"/>
      <c r="BB88" s="1031"/>
      <c r="BC88" s="313"/>
      <c r="BD88" s="305"/>
      <c r="BE88" s="305"/>
      <c r="BF88" s="305"/>
      <c r="BG88" s="305"/>
      <c r="BH88" s="305"/>
      <c r="BI88" s="305"/>
      <c r="BJ88" s="306"/>
      <c r="BK88" s="108"/>
      <c r="BP88" s="151"/>
    </row>
    <row r="89" spans="1:70" ht="11.25" customHeight="1" thickBot="1">
      <c r="A89" s="461"/>
      <c r="B89" s="889"/>
      <c r="C89" s="889"/>
      <c r="D89" s="889"/>
      <c r="E89" s="890"/>
      <c r="F89" s="630"/>
      <c r="G89" s="597"/>
      <c r="H89" s="581"/>
      <c r="I89" s="605" t="s">
        <v>145</v>
      </c>
      <c r="J89" s="606"/>
      <c r="K89" s="606"/>
      <c r="L89" s="606"/>
      <c r="M89" s="606"/>
      <c r="N89" s="606"/>
      <c r="O89" s="606"/>
      <c r="P89" s="606"/>
      <c r="Q89" s="606"/>
      <c r="R89" s="606"/>
      <c r="S89" s="606"/>
      <c r="T89" s="606"/>
      <c r="U89" s="606"/>
      <c r="V89" s="606"/>
      <c r="W89" s="606"/>
      <c r="X89" s="606"/>
      <c r="Y89" s="606"/>
      <c r="Z89" s="606"/>
      <c r="AA89" s="606"/>
      <c r="AB89" s="606"/>
      <c r="AC89" s="606"/>
      <c r="AD89" s="606"/>
      <c r="AE89" s="606"/>
      <c r="AF89" s="607"/>
      <c r="AG89" s="706"/>
      <c r="AH89" s="707"/>
      <c r="AI89" s="888"/>
      <c r="AJ89" s="707"/>
      <c r="AK89" s="653"/>
      <c r="AL89" s="882"/>
      <c r="AM89" s="325"/>
      <c r="AN89" s="314"/>
      <c r="AO89" s="399"/>
      <c r="AP89" s="399"/>
      <c r="AQ89" s="343"/>
      <c r="AR89" s="343"/>
      <c r="AS89" s="343"/>
      <c r="AT89" s="343"/>
      <c r="AU89" s="343"/>
      <c r="AV89" s="343"/>
      <c r="AW89" s="343"/>
      <c r="AX89" s="343"/>
      <c r="AY89" s="343"/>
      <c r="AZ89" s="343"/>
      <c r="BA89" s="734"/>
      <c r="BB89" s="1031"/>
      <c r="BC89" s="1121">
        <f>COUNT(BC56:BD59,BC62:BD65,BC69:BD71,BC73:BD87,BC97)</f>
        <v>8</v>
      </c>
      <c r="BD89" s="735"/>
      <c r="BE89" s="1122">
        <f>COUNT(BE56:BF59,BE62:BF65,BE69:BF71,BE73:BF87,BE97)</f>
        <v>6</v>
      </c>
      <c r="BF89" s="1123"/>
      <c r="BG89" s="305">
        <f>COUNT(BG56:BH59,BG62:BH65,BG69:BH71,BG73:BH87,BG97)</f>
        <v>4</v>
      </c>
      <c r="BH89" s="305"/>
      <c r="BI89" s="305">
        <f>COUNT(BI56:BJ59,BI62:BJ65,BI69:BJ71,BI73:BJ87,BI97)</f>
        <v>4</v>
      </c>
      <c r="BJ89" s="306"/>
      <c r="BK89" s="108"/>
      <c r="BP89" s="151"/>
    </row>
    <row r="90" spans="1:70" s="101" customFormat="1" ht="12" customHeight="1" thickBot="1">
      <c r="A90" s="100"/>
      <c r="B90" s="100"/>
      <c r="C90" s="100"/>
      <c r="D90" s="100"/>
      <c r="E90" s="100"/>
      <c r="F90" s="891" t="s">
        <v>13</v>
      </c>
      <c r="G90" s="892"/>
      <c r="H90" s="892"/>
      <c r="I90" s="892"/>
      <c r="J90" s="892"/>
      <c r="K90" s="892"/>
      <c r="L90" s="892"/>
      <c r="M90" s="892"/>
      <c r="N90" s="892"/>
      <c r="O90" s="892"/>
      <c r="P90" s="892"/>
      <c r="Q90" s="892"/>
      <c r="R90" s="892"/>
      <c r="S90" s="892"/>
      <c r="T90" s="892"/>
      <c r="U90" s="892"/>
      <c r="V90" s="892"/>
      <c r="W90" s="892"/>
      <c r="X90" s="892"/>
      <c r="Y90" s="892"/>
      <c r="Z90" s="892"/>
      <c r="AA90" s="892"/>
      <c r="AB90" s="892"/>
      <c r="AC90" s="892"/>
      <c r="AD90" s="892"/>
      <c r="AE90" s="892"/>
      <c r="AF90" s="892"/>
      <c r="AG90" s="946">
        <f>COUNT(AG69:AH89)</f>
        <v>8</v>
      </c>
      <c r="AH90" s="946"/>
      <c r="AI90" s="946">
        <f>COUNT(AI69:AJ89)</f>
        <v>6</v>
      </c>
      <c r="AJ90" s="946"/>
      <c r="AK90" s="946">
        <v>1</v>
      </c>
      <c r="AL90" s="946"/>
      <c r="AM90" s="1120">
        <f>SUM(AM73:AN87)</f>
        <v>60</v>
      </c>
      <c r="AN90" s="1119"/>
      <c r="AO90" s="1118">
        <f>(AM90)*30</f>
        <v>1800</v>
      </c>
      <c r="AP90" s="1119"/>
      <c r="AQ90" s="1118">
        <f>SUM(AQ73:AQ89)</f>
        <v>150</v>
      </c>
      <c r="AR90" s="1119"/>
      <c r="AS90" s="1118">
        <f>SUM(AS73:AS89)</f>
        <v>74</v>
      </c>
      <c r="AT90" s="1119"/>
      <c r="AU90" s="1118">
        <f>SUM(AU73:AU89)</f>
        <v>74</v>
      </c>
      <c r="AV90" s="1119"/>
      <c r="AW90" s="1118">
        <v>86</v>
      </c>
      <c r="AX90" s="1119"/>
      <c r="AY90" s="1118">
        <f>SUM(AY73:AY89)</f>
        <v>0</v>
      </c>
      <c r="AZ90" s="1119"/>
      <c r="BA90" s="1118">
        <f>SUM(BA73:BA89)</f>
        <v>1650</v>
      </c>
      <c r="BB90" s="1120"/>
      <c r="BC90" s="1115">
        <f>SUM(BC73:BD88)</f>
        <v>24</v>
      </c>
      <c r="BD90" s="1116"/>
      <c r="BE90" s="1115">
        <f>SUM(BE73:BF88)</f>
        <v>44</v>
      </c>
      <c r="BF90" s="1116"/>
      <c r="BG90" s="1115">
        <f>SUM(BG73:BH88)</f>
        <v>42</v>
      </c>
      <c r="BH90" s="1116"/>
      <c r="BI90" s="1115">
        <f>SUM(BI73:BJ88)</f>
        <v>40</v>
      </c>
      <c r="BJ90" s="1116"/>
    </row>
    <row r="91" spans="1:70" s="106" customFormat="1" ht="12" customHeight="1" thickTop="1" thickBot="1">
      <c r="A91" s="233"/>
      <c r="B91" s="234"/>
      <c r="C91" s="234"/>
      <c r="D91" s="234"/>
      <c r="E91" s="234"/>
      <c r="F91" s="896" t="s">
        <v>172</v>
      </c>
      <c r="G91" s="897"/>
      <c r="H91" s="897"/>
      <c r="I91" s="897"/>
      <c r="J91" s="897"/>
      <c r="K91" s="897"/>
      <c r="L91" s="897"/>
      <c r="M91" s="897"/>
      <c r="N91" s="897"/>
      <c r="O91" s="897"/>
      <c r="P91" s="897"/>
      <c r="Q91" s="897"/>
      <c r="R91" s="897"/>
      <c r="S91" s="897"/>
      <c r="T91" s="897"/>
      <c r="U91" s="897"/>
      <c r="V91" s="897"/>
      <c r="W91" s="897"/>
      <c r="X91" s="897"/>
      <c r="Y91" s="897"/>
      <c r="Z91" s="897"/>
      <c r="AA91" s="897"/>
      <c r="AB91" s="897"/>
      <c r="AC91" s="897"/>
      <c r="AD91" s="897"/>
      <c r="AE91" s="897"/>
      <c r="AF91" s="897"/>
      <c r="AG91" s="946">
        <f>AG60+AG66+AG90</f>
        <v>12</v>
      </c>
      <c r="AH91" s="946"/>
      <c r="AI91" s="946">
        <f>AI60+AI66+AI90</f>
        <v>6</v>
      </c>
      <c r="AJ91" s="946"/>
      <c r="AK91" s="946">
        <v>1</v>
      </c>
      <c r="AL91" s="946"/>
      <c r="AM91" s="1117">
        <f>AM60+AM66+AM90</f>
        <v>90</v>
      </c>
      <c r="AN91" s="1049"/>
      <c r="AO91" s="883">
        <f>AO60+AO66+AO90</f>
        <v>2700</v>
      </c>
      <c r="AP91" s="884"/>
      <c r="AQ91" s="883">
        <f>AQ60+AQ66+AQ90</f>
        <v>252</v>
      </c>
      <c r="AR91" s="884"/>
      <c r="AS91" s="883">
        <f>AS60+AS66+AS90</f>
        <v>115</v>
      </c>
      <c r="AT91" s="884"/>
      <c r="AU91" s="883">
        <f>AU60+AU66+AU90</f>
        <v>135</v>
      </c>
      <c r="AV91" s="884"/>
      <c r="AW91" s="883">
        <f>AW60+AW66+AW90</f>
        <v>86</v>
      </c>
      <c r="AX91" s="884"/>
      <c r="AY91" s="883">
        <f>AY60+AY66+AY90</f>
        <v>0</v>
      </c>
      <c r="AZ91" s="884"/>
      <c r="BA91" s="883">
        <f>BA60+BA66+BA90</f>
        <v>2448</v>
      </c>
      <c r="BB91" s="1117"/>
      <c r="BC91" s="1086">
        <f>BC60+BC66+BC90</f>
        <v>78</v>
      </c>
      <c r="BD91" s="1032"/>
      <c r="BE91" s="1029">
        <f>BE60+BE66+BE90</f>
        <v>64</v>
      </c>
      <c r="BF91" s="1032"/>
      <c r="BG91" s="1029">
        <f>BG60+BG66+BG90</f>
        <v>56</v>
      </c>
      <c r="BH91" s="1032"/>
      <c r="BI91" s="1029">
        <f>BI60+BI66+BI90</f>
        <v>54</v>
      </c>
      <c r="BJ91" s="1030"/>
      <c r="BP91" s="151">
        <f>AQ91/AO91</f>
        <v>9.3333333333333338E-2</v>
      </c>
    </row>
    <row r="92" spans="1:70" s="106" customFormat="1" ht="12" customHeight="1" thickTop="1" thickBot="1">
      <c r="A92" s="235"/>
      <c r="B92" s="235"/>
      <c r="C92" s="235"/>
      <c r="D92" s="235"/>
      <c r="E92" s="235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0"/>
      <c r="AH92" s="20"/>
      <c r="AI92" s="20"/>
      <c r="AJ92" s="20"/>
      <c r="AK92" s="29"/>
      <c r="AL92" s="29"/>
      <c r="AM92" s="236"/>
      <c r="AN92" s="122"/>
      <c r="AO92" s="236"/>
      <c r="AP92" s="236"/>
      <c r="AQ92" s="236"/>
      <c r="AR92" s="236"/>
      <c r="AS92" s="236"/>
      <c r="AT92" s="236"/>
      <c r="AU92" s="236"/>
      <c r="AV92" s="236"/>
      <c r="AW92" s="236"/>
      <c r="AX92" s="236"/>
      <c r="AY92" s="236"/>
      <c r="AZ92" s="236"/>
      <c r="BA92" s="236"/>
      <c r="BB92" s="236"/>
      <c r="BC92" s="237"/>
      <c r="BD92" s="122"/>
      <c r="BE92" s="237"/>
      <c r="BF92" s="122"/>
      <c r="BG92" s="237"/>
      <c r="BH92" s="122"/>
      <c r="BI92" s="237"/>
      <c r="BJ92" s="238"/>
    </row>
    <row r="93" spans="1:70" s="106" customFormat="1" ht="12" customHeight="1" thickTop="1" thickBot="1">
      <c r="A93" s="235"/>
      <c r="B93" s="235"/>
      <c r="C93" s="235"/>
      <c r="D93" s="235"/>
      <c r="E93" s="235"/>
      <c r="F93" s="1095" t="s">
        <v>79</v>
      </c>
      <c r="G93" s="908"/>
      <c r="H93" s="908"/>
      <c r="I93" s="908"/>
      <c r="J93" s="908"/>
      <c r="K93" s="908"/>
      <c r="L93" s="908"/>
      <c r="M93" s="908"/>
      <c r="N93" s="908"/>
      <c r="O93" s="908"/>
      <c r="P93" s="908"/>
      <c r="Q93" s="908"/>
      <c r="R93" s="908"/>
      <c r="S93" s="908"/>
      <c r="T93" s="908"/>
      <c r="U93" s="908"/>
      <c r="V93" s="908"/>
      <c r="W93" s="908"/>
      <c r="X93" s="908"/>
      <c r="Y93" s="908"/>
      <c r="Z93" s="908"/>
      <c r="AA93" s="908"/>
      <c r="AB93" s="908"/>
      <c r="AC93" s="908"/>
      <c r="AD93" s="908"/>
      <c r="AE93" s="908"/>
      <c r="AF93" s="908"/>
      <c r="AG93" s="886">
        <v>1</v>
      </c>
      <c r="AH93" s="887"/>
      <c r="AI93" s="886">
        <v>6</v>
      </c>
      <c r="AJ93" s="887"/>
      <c r="AK93" s="899">
        <v>0</v>
      </c>
      <c r="AL93" s="900"/>
      <c r="AM93" s="1048">
        <v>30</v>
      </c>
      <c r="AN93" s="1049"/>
      <c r="AO93" s="883">
        <f>(AM93)*30</f>
        <v>900</v>
      </c>
      <c r="AP93" s="884"/>
      <c r="AQ93" s="883">
        <f>BC93+BE93+BG93+BI93</f>
        <v>100</v>
      </c>
      <c r="AR93" s="884"/>
      <c r="AS93" s="883"/>
      <c r="AT93" s="884"/>
      <c r="AU93" s="883"/>
      <c r="AV93" s="884"/>
      <c r="AW93" s="883"/>
      <c r="AX93" s="884"/>
      <c r="AY93" s="883"/>
      <c r="AZ93" s="884"/>
      <c r="BA93" s="883">
        <f>AO93-AQ93</f>
        <v>800</v>
      </c>
      <c r="BB93" s="884"/>
      <c r="BC93" s="1086">
        <f>BC96</f>
        <v>0</v>
      </c>
      <c r="BD93" s="1032"/>
      <c r="BE93" s="1029">
        <f t="shared" ref="BE93" si="5">BE96</f>
        <v>30</v>
      </c>
      <c r="BF93" s="1032"/>
      <c r="BG93" s="1029">
        <f t="shared" ref="BG93" si="6">BG96</f>
        <v>30</v>
      </c>
      <c r="BH93" s="1032"/>
      <c r="BI93" s="1029">
        <f t="shared" ref="BI93" si="7">BI96</f>
        <v>40</v>
      </c>
      <c r="BJ93" s="1030"/>
      <c r="BP93" s="151">
        <f>AQ93/AO93</f>
        <v>0.1111111111111111</v>
      </c>
    </row>
    <row r="94" spans="1:70" s="106" customFormat="1" ht="12" customHeight="1" thickTop="1">
      <c r="A94" s="235"/>
      <c r="B94" s="235"/>
      <c r="C94" s="235"/>
      <c r="D94" s="235"/>
      <c r="E94" s="235"/>
      <c r="F94" s="630"/>
      <c r="G94" s="597"/>
      <c r="H94" s="581"/>
      <c r="I94" s="1096" t="s">
        <v>186</v>
      </c>
      <c r="J94" s="1097"/>
      <c r="K94" s="1097"/>
      <c r="L94" s="1097"/>
      <c r="M94" s="1097"/>
      <c r="N94" s="1097"/>
      <c r="O94" s="1097"/>
      <c r="P94" s="1097"/>
      <c r="Q94" s="1097"/>
      <c r="R94" s="1097"/>
      <c r="S94" s="1097"/>
      <c r="T94" s="1097"/>
      <c r="U94" s="1097"/>
      <c r="V94" s="1097"/>
      <c r="W94" s="1097"/>
      <c r="X94" s="1097"/>
      <c r="Y94" s="1097"/>
      <c r="Z94" s="1097"/>
      <c r="AA94" s="1097"/>
      <c r="AB94" s="1097"/>
      <c r="AC94" s="1097"/>
      <c r="AD94" s="1097"/>
      <c r="AE94" s="1097"/>
      <c r="AF94" s="1098"/>
      <c r="AG94" s="706"/>
      <c r="AH94" s="707"/>
      <c r="AI94" s="888"/>
      <c r="AJ94" s="707"/>
      <c r="AK94" s="653"/>
      <c r="AL94" s="882"/>
      <c r="AM94" s="901"/>
      <c r="AN94" s="902"/>
      <c r="AO94" s="905"/>
      <c r="AP94" s="905"/>
      <c r="AQ94" s="905"/>
      <c r="AR94" s="905"/>
      <c r="AS94" s="905"/>
      <c r="AT94" s="905"/>
      <c r="AU94" s="905"/>
      <c r="AV94" s="905"/>
      <c r="AW94" s="905"/>
      <c r="AX94" s="905"/>
      <c r="AY94" s="905"/>
      <c r="AZ94" s="905"/>
      <c r="BA94" s="655"/>
      <c r="BB94" s="885"/>
      <c r="BC94" s="325">
        <v>0</v>
      </c>
      <c r="BD94" s="305"/>
      <c r="BE94" s="314">
        <v>3</v>
      </c>
      <c r="BF94" s="305"/>
      <c r="BG94" s="314">
        <v>3</v>
      </c>
      <c r="BH94" s="305"/>
      <c r="BI94" s="314">
        <v>4</v>
      </c>
      <c r="BJ94" s="306"/>
      <c r="BP94" s="151"/>
    </row>
    <row r="95" spans="1:70" s="106" customFormat="1" ht="12" customHeight="1">
      <c r="A95" s="235"/>
      <c r="B95" s="235"/>
      <c r="C95" s="235"/>
      <c r="D95" s="235"/>
      <c r="E95" s="235"/>
      <c r="F95" s="630"/>
      <c r="G95" s="597"/>
      <c r="H95" s="581"/>
      <c r="I95" s="1096" t="s">
        <v>187</v>
      </c>
      <c r="J95" s="1097"/>
      <c r="K95" s="1097"/>
      <c r="L95" s="1097"/>
      <c r="M95" s="1097"/>
      <c r="N95" s="1097"/>
      <c r="O95" s="1097"/>
      <c r="P95" s="1097"/>
      <c r="Q95" s="1097"/>
      <c r="R95" s="1097"/>
      <c r="S95" s="1097"/>
      <c r="T95" s="1097"/>
      <c r="U95" s="1097"/>
      <c r="V95" s="1097"/>
      <c r="W95" s="1097"/>
      <c r="X95" s="1097"/>
      <c r="Y95" s="1097"/>
      <c r="Z95" s="1097"/>
      <c r="AA95" s="1097"/>
      <c r="AB95" s="1097"/>
      <c r="AC95" s="1097"/>
      <c r="AD95" s="1097"/>
      <c r="AE95" s="1097"/>
      <c r="AF95" s="1098"/>
      <c r="AG95" s="706"/>
      <c r="AH95" s="707"/>
      <c r="AI95" s="888"/>
      <c r="AJ95" s="707"/>
      <c r="AK95" s="653"/>
      <c r="AL95" s="882"/>
      <c r="AM95" s="901">
        <f>SUM(BC95:BJ95)</f>
        <v>30</v>
      </c>
      <c r="AN95" s="902"/>
      <c r="AO95" s="905"/>
      <c r="AP95" s="905"/>
      <c r="AQ95" s="905"/>
      <c r="AR95" s="905"/>
      <c r="AS95" s="905"/>
      <c r="AT95" s="905"/>
      <c r="AU95" s="905"/>
      <c r="AV95" s="905"/>
      <c r="AW95" s="905"/>
      <c r="AX95" s="905"/>
      <c r="AY95" s="905"/>
      <c r="AZ95" s="905"/>
      <c r="BA95" s="655"/>
      <c r="BB95" s="885"/>
      <c r="BC95" s="325"/>
      <c r="BD95" s="305"/>
      <c r="BE95" s="314">
        <v>9</v>
      </c>
      <c r="BF95" s="305"/>
      <c r="BG95" s="314">
        <v>9</v>
      </c>
      <c r="BH95" s="305"/>
      <c r="BI95" s="314">
        <v>12</v>
      </c>
      <c r="BJ95" s="306"/>
      <c r="BP95" s="151"/>
    </row>
    <row r="96" spans="1:70" s="106" customFormat="1" ht="12" customHeight="1">
      <c r="A96" s="235"/>
      <c r="B96" s="235"/>
      <c r="C96" s="235"/>
      <c r="D96" s="235"/>
      <c r="E96" s="235"/>
      <c r="F96" s="630"/>
      <c r="G96" s="597"/>
      <c r="H96" s="581"/>
      <c r="I96" s="1096" t="s">
        <v>210</v>
      </c>
      <c r="J96" s="1097"/>
      <c r="K96" s="1097"/>
      <c r="L96" s="1097"/>
      <c r="M96" s="1097"/>
      <c r="N96" s="1097"/>
      <c r="O96" s="1097"/>
      <c r="P96" s="1097"/>
      <c r="Q96" s="1097"/>
      <c r="R96" s="1097"/>
      <c r="S96" s="1097"/>
      <c r="T96" s="1097"/>
      <c r="U96" s="1097"/>
      <c r="V96" s="1097"/>
      <c r="W96" s="1097"/>
      <c r="X96" s="1097"/>
      <c r="Y96" s="1097"/>
      <c r="Z96" s="1097"/>
      <c r="AA96" s="1097"/>
      <c r="AB96" s="1097"/>
      <c r="AC96" s="1097"/>
      <c r="AD96" s="1097"/>
      <c r="AE96" s="1097"/>
      <c r="AF96" s="1098"/>
      <c r="AG96" s="706"/>
      <c r="AH96" s="707"/>
      <c r="AI96" s="888"/>
      <c r="AJ96" s="707"/>
      <c r="AK96" s="653"/>
      <c r="AL96" s="882"/>
      <c r="AM96" s="901"/>
      <c r="AN96" s="902"/>
      <c r="AO96" s="905"/>
      <c r="AP96" s="905"/>
      <c r="AQ96" s="905"/>
      <c r="AR96" s="905"/>
      <c r="AS96" s="905"/>
      <c r="AT96" s="905"/>
      <c r="AU96" s="905"/>
      <c r="AV96" s="905"/>
      <c r="AW96" s="905"/>
      <c r="AX96" s="905"/>
      <c r="AY96" s="905"/>
      <c r="AZ96" s="905"/>
      <c r="BA96" s="655"/>
      <c r="BB96" s="885"/>
      <c r="BC96" s="325"/>
      <c r="BD96" s="305"/>
      <c r="BE96" s="314">
        <v>30</v>
      </c>
      <c r="BF96" s="305"/>
      <c r="BG96" s="314">
        <v>30</v>
      </c>
      <c r="BH96" s="305"/>
      <c r="BI96" s="314">
        <v>40</v>
      </c>
      <c r="BJ96" s="306"/>
      <c r="BP96" s="151"/>
    </row>
    <row r="97" spans="1:71" s="106" customFormat="1" ht="6" customHeight="1" thickBot="1">
      <c r="A97" s="235"/>
      <c r="B97" s="235"/>
      <c r="C97" s="235"/>
      <c r="D97" s="235"/>
      <c r="E97" s="235"/>
      <c r="F97" s="861"/>
      <c r="G97" s="1111"/>
      <c r="H97" s="718"/>
      <c r="I97" s="1112"/>
      <c r="J97" s="1113"/>
      <c r="K97" s="1113"/>
      <c r="L97" s="1113"/>
      <c r="M97" s="1113"/>
      <c r="N97" s="1113"/>
      <c r="O97" s="1113"/>
      <c r="P97" s="1113"/>
      <c r="Q97" s="1113"/>
      <c r="R97" s="1113"/>
      <c r="S97" s="1113"/>
      <c r="T97" s="1113"/>
      <c r="U97" s="1113"/>
      <c r="V97" s="1113"/>
      <c r="W97" s="1113"/>
      <c r="X97" s="1113"/>
      <c r="Y97" s="1113"/>
      <c r="Z97" s="1113"/>
      <c r="AA97" s="1113"/>
      <c r="AB97" s="1113"/>
      <c r="AC97" s="1113"/>
      <c r="AD97" s="1113"/>
      <c r="AE97" s="1113"/>
      <c r="AF97" s="1114"/>
      <c r="AG97" s="706"/>
      <c r="AH97" s="707"/>
      <c r="AI97" s="888"/>
      <c r="AJ97" s="707"/>
      <c r="AK97" s="653"/>
      <c r="AL97" s="882"/>
      <c r="AM97" s="901"/>
      <c r="AN97" s="902"/>
      <c r="AO97" s="905"/>
      <c r="AP97" s="905"/>
      <c r="AQ97" s="905"/>
      <c r="AR97" s="905"/>
      <c r="AS97" s="905"/>
      <c r="AT97" s="905"/>
      <c r="AU97" s="905"/>
      <c r="AV97" s="905"/>
      <c r="AW97" s="905"/>
      <c r="AX97" s="905"/>
      <c r="AY97" s="905"/>
      <c r="AZ97" s="905"/>
      <c r="BA97" s="655"/>
      <c r="BB97" s="885"/>
      <c r="BC97" s="901"/>
      <c r="BD97" s="1036"/>
      <c r="BE97" s="902"/>
      <c r="BF97" s="1036"/>
      <c r="BG97" s="902"/>
      <c r="BH97" s="1036"/>
      <c r="BI97" s="902"/>
      <c r="BJ97" s="1077"/>
    </row>
    <row r="98" spans="1:71" s="106" customFormat="1" ht="12" customHeight="1" thickBot="1">
      <c r="A98" s="235"/>
      <c r="B98" s="235"/>
      <c r="C98" s="235"/>
      <c r="D98" s="235"/>
      <c r="E98" s="235"/>
      <c r="F98" s="1101" t="s">
        <v>77</v>
      </c>
      <c r="G98" s="1102"/>
      <c r="H98" s="1102"/>
      <c r="I98" s="1102"/>
      <c r="J98" s="1102"/>
      <c r="K98" s="1102"/>
      <c r="L98" s="1102"/>
      <c r="M98" s="1102"/>
      <c r="N98" s="1102"/>
      <c r="O98" s="1102"/>
      <c r="P98" s="1102"/>
      <c r="Q98" s="1102"/>
      <c r="R98" s="1102"/>
      <c r="S98" s="1102"/>
      <c r="T98" s="1102"/>
      <c r="U98" s="1102"/>
      <c r="V98" s="1102"/>
      <c r="W98" s="1102"/>
      <c r="X98" s="1102"/>
      <c r="Y98" s="1102"/>
      <c r="Z98" s="1102"/>
      <c r="AA98" s="1102"/>
      <c r="AB98" s="1102"/>
      <c r="AC98" s="1102"/>
      <c r="AD98" s="1102"/>
      <c r="AE98" s="1102"/>
      <c r="AF98" s="1103"/>
      <c r="AG98" s="1104">
        <f>AG91+AG93</f>
        <v>13</v>
      </c>
      <c r="AH98" s="1105"/>
      <c r="AI98" s="1105">
        <f>AI91+AI93</f>
        <v>12</v>
      </c>
      <c r="AJ98" s="1105"/>
      <c r="AK98" s="1105">
        <f>AK91+AK93</f>
        <v>1</v>
      </c>
      <c r="AL98" s="1106"/>
      <c r="AM98" s="1109">
        <f>AM91+AM93</f>
        <v>120</v>
      </c>
      <c r="AN98" s="1110"/>
      <c r="AO98" s="1107">
        <f>AO91+AO93</f>
        <v>3600</v>
      </c>
      <c r="AP98" s="1107"/>
      <c r="AQ98" s="1107">
        <f>AQ91+AQ93</f>
        <v>352</v>
      </c>
      <c r="AR98" s="1107"/>
      <c r="AS98" s="1107"/>
      <c r="AT98" s="1107"/>
      <c r="AU98" s="1107"/>
      <c r="AV98" s="1107"/>
      <c r="AW98" s="1107"/>
      <c r="AX98" s="1107"/>
      <c r="AY98" s="1107"/>
      <c r="AZ98" s="1107"/>
      <c r="BA98" s="1107">
        <f>BA91+BA93</f>
        <v>3248</v>
      </c>
      <c r="BB98" s="1108"/>
      <c r="BC98" s="1083">
        <f>BC91+BC93</f>
        <v>78</v>
      </c>
      <c r="BD98" s="1064"/>
      <c r="BE98" s="1064">
        <f>BE91+BE93</f>
        <v>94</v>
      </c>
      <c r="BF98" s="1064"/>
      <c r="BG98" s="1064">
        <f>BG91+BG93</f>
        <v>86</v>
      </c>
      <c r="BH98" s="1064"/>
      <c r="BI98" s="1064">
        <f>BI91+BI93</f>
        <v>94</v>
      </c>
      <c r="BJ98" s="1065"/>
    </row>
    <row r="99" spans="1:71" s="106" customFormat="1" ht="12" customHeight="1">
      <c r="A99" s="235"/>
      <c r="B99" s="235"/>
      <c r="C99" s="235"/>
      <c r="D99" s="235"/>
      <c r="E99" s="235"/>
      <c r="F99" s="268"/>
      <c r="G99" s="268"/>
      <c r="H99" s="268"/>
      <c r="I99" s="268"/>
      <c r="J99" s="268"/>
      <c r="K99" s="268"/>
      <c r="L99" s="268"/>
      <c r="M99" s="268"/>
      <c r="N99" s="268"/>
      <c r="O99" s="268"/>
      <c r="P99" s="268"/>
      <c r="Q99" s="268"/>
      <c r="R99" s="268"/>
      <c r="S99" s="268"/>
      <c r="T99" s="268"/>
      <c r="U99" s="268"/>
      <c r="V99" s="268"/>
      <c r="W99" s="268"/>
      <c r="X99" s="268"/>
      <c r="Y99" s="268"/>
      <c r="Z99" s="268"/>
      <c r="AA99" s="268"/>
      <c r="AB99" s="268"/>
      <c r="AC99" s="268"/>
      <c r="AD99" s="268"/>
      <c r="AE99" s="268"/>
      <c r="AF99" s="268"/>
      <c r="AG99" s="267"/>
      <c r="AH99" s="267"/>
      <c r="AI99" s="267"/>
      <c r="AJ99" s="267"/>
      <c r="AK99" s="267"/>
      <c r="AL99" s="267"/>
      <c r="AM99" s="236"/>
      <c r="AN99" s="122"/>
      <c r="AO99" s="236"/>
      <c r="AP99" s="236"/>
      <c r="AQ99" s="236"/>
      <c r="AR99" s="236"/>
      <c r="AS99" s="236"/>
      <c r="AT99" s="236"/>
      <c r="AU99" s="236"/>
      <c r="AV99" s="236"/>
      <c r="AW99" s="236"/>
      <c r="AX99" s="236"/>
      <c r="AY99" s="236"/>
      <c r="AZ99" s="236"/>
      <c r="BA99" s="236"/>
      <c r="BB99" s="236"/>
      <c r="BC99" s="284"/>
      <c r="BD99" s="284"/>
      <c r="BE99" s="284"/>
      <c r="BF99" s="284"/>
      <c r="BG99" s="284"/>
      <c r="BH99" s="284"/>
      <c r="BI99" s="284"/>
      <c r="BJ99" s="284"/>
    </row>
    <row r="100" spans="1:71" s="106" customFormat="1" ht="12" customHeight="1">
      <c r="A100" s="235"/>
      <c r="B100" s="235"/>
      <c r="C100" s="235"/>
      <c r="D100" s="235"/>
      <c r="E100" s="235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0"/>
      <c r="AH100" s="20"/>
      <c r="AI100" s="20"/>
      <c r="AJ100" s="20"/>
      <c r="AK100" s="29"/>
      <c r="AL100" s="29"/>
      <c r="AM100" s="236"/>
      <c r="AN100" s="122"/>
      <c r="AO100" s="236"/>
      <c r="AP100" s="236"/>
      <c r="AQ100" s="236"/>
      <c r="AR100" s="236"/>
      <c r="AS100" s="236"/>
      <c r="AT100" s="236"/>
      <c r="AU100" s="236"/>
      <c r="AV100" s="236"/>
      <c r="AW100" s="236"/>
      <c r="AX100" s="236"/>
      <c r="AY100" s="236"/>
      <c r="AZ100" s="236"/>
      <c r="BA100" s="236"/>
      <c r="BB100" s="236"/>
      <c r="BC100" s="237"/>
      <c r="BD100" s="122"/>
      <c r="BE100" s="237"/>
      <c r="BF100" s="122"/>
      <c r="BG100" s="237"/>
      <c r="BH100" s="122"/>
      <c r="BI100" s="237"/>
      <c r="BJ100" s="122"/>
    </row>
    <row r="101" spans="1:71" ht="17.25" customHeight="1">
      <c r="A101" s="6"/>
      <c r="B101" s="6"/>
      <c r="C101" s="23"/>
      <c r="D101" s="23"/>
      <c r="E101" s="23"/>
      <c r="F101" s="23"/>
      <c r="G101" s="23" t="s">
        <v>174</v>
      </c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0"/>
      <c r="V101" s="240"/>
      <c r="W101" s="240"/>
      <c r="X101" s="240"/>
      <c r="Y101" s="240"/>
      <c r="Z101" s="240"/>
      <c r="AA101" s="106"/>
      <c r="AB101" s="106"/>
      <c r="AC101" s="106"/>
      <c r="AD101" s="111"/>
      <c r="AE101" s="111"/>
      <c r="AF101" s="111"/>
      <c r="AG101" s="111"/>
      <c r="AH101" s="111"/>
      <c r="AI101" s="241"/>
      <c r="AJ101" s="241"/>
      <c r="AK101" s="241"/>
      <c r="AL101" s="241"/>
      <c r="AM101" s="241"/>
      <c r="AN101" s="241"/>
      <c r="AO101" s="241"/>
      <c r="AP101" s="241"/>
      <c r="AQ101" s="241"/>
      <c r="AR101" s="241"/>
      <c r="AS101" s="241"/>
      <c r="AT101" s="241"/>
      <c r="AU101" s="240"/>
      <c r="AV101" s="240"/>
      <c r="AW101" s="240"/>
      <c r="AX101" s="240"/>
      <c r="AY101" s="240"/>
      <c r="AZ101" s="23"/>
      <c r="BA101" s="23"/>
      <c r="BB101" s="23"/>
      <c r="BC101" s="23"/>
      <c r="BD101" s="22"/>
      <c r="BE101" s="22"/>
      <c r="BF101" s="278"/>
      <c r="BG101" s="278"/>
      <c r="BH101" s="278"/>
      <c r="BI101" s="278"/>
      <c r="BJ101" s="278"/>
      <c r="BK101" s="278"/>
      <c r="BL101" s="278"/>
      <c r="BM101" s="278"/>
      <c r="BN101" s="278"/>
      <c r="BO101" s="278"/>
      <c r="BP101" s="278"/>
      <c r="BQ101" s="278"/>
      <c r="BR101" s="3"/>
      <c r="BS101" s="3"/>
    </row>
    <row r="102" spans="1:71" ht="17.25" customHeight="1">
      <c r="A102" s="6"/>
      <c r="B102" s="6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0"/>
      <c r="V102" s="240"/>
      <c r="W102" s="240"/>
      <c r="X102" s="240"/>
      <c r="Y102" s="240"/>
      <c r="Z102" s="240"/>
      <c r="AA102" s="106"/>
      <c r="AB102" s="106"/>
      <c r="AC102" s="106"/>
      <c r="AD102" s="111"/>
      <c r="AE102" s="111"/>
      <c r="AF102" s="111"/>
      <c r="AG102" s="111"/>
      <c r="AH102" s="111"/>
      <c r="AI102" s="241"/>
      <c r="AJ102" s="241"/>
      <c r="AK102" s="241"/>
      <c r="AL102" s="241"/>
      <c r="AM102" s="241"/>
      <c r="AN102" s="241"/>
      <c r="AO102" s="241"/>
      <c r="AP102" s="241"/>
      <c r="AQ102" s="241"/>
      <c r="AR102" s="241"/>
      <c r="AS102" s="241"/>
      <c r="AT102" s="241"/>
      <c r="AU102" s="240"/>
      <c r="AV102" s="240"/>
      <c r="AW102" s="240"/>
      <c r="AX102" s="240"/>
      <c r="AY102" s="240"/>
      <c r="AZ102" s="23"/>
      <c r="BA102" s="23"/>
      <c r="BB102" s="23"/>
      <c r="BC102" s="23"/>
      <c r="BD102" s="22"/>
      <c r="BE102" s="22"/>
      <c r="BF102" s="141"/>
      <c r="BG102" s="141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3"/>
      <c r="BS102" s="3"/>
    </row>
    <row r="103" spans="1:71" ht="12.75" customHeight="1">
      <c r="H103" s="21"/>
      <c r="I103" s="21"/>
      <c r="J103" s="867"/>
      <c r="K103" s="867"/>
      <c r="L103" s="867"/>
      <c r="M103" s="867"/>
      <c r="N103" s="867"/>
      <c r="O103" s="867"/>
      <c r="P103" s="867"/>
      <c r="Q103" s="867"/>
      <c r="R103" s="867"/>
      <c r="S103" s="867"/>
      <c r="T103" s="867"/>
      <c r="U103" s="867"/>
      <c r="V103" s="867"/>
      <c r="W103" s="867"/>
      <c r="X103" s="867"/>
      <c r="Y103" s="867"/>
      <c r="Z103" s="867"/>
      <c r="AA103" s="867"/>
      <c r="AB103" s="867"/>
      <c r="AC103" s="867"/>
      <c r="AD103" s="867"/>
      <c r="AE103" s="867"/>
      <c r="AF103" s="867"/>
      <c r="AG103" s="867"/>
      <c r="AH103" s="867"/>
      <c r="AI103" s="867"/>
      <c r="AJ103" s="867"/>
      <c r="AK103" s="867"/>
      <c r="AL103" s="867"/>
      <c r="AM103" s="867"/>
      <c r="AN103" s="867"/>
      <c r="AO103" s="867"/>
      <c r="AP103" s="867"/>
      <c r="AQ103" s="867"/>
      <c r="AR103" s="867"/>
      <c r="AS103" s="867"/>
      <c r="AT103" s="867"/>
      <c r="AU103" s="867"/>
      <c r="AV103" s="867"/>
      <c r="AW103" s="867"/>
      <c r="AX103" s="867"/>
      <c r="AY103" s="867"/>
      <c r="AZ103" s="867"/>
      <c r="BA103" s="867"/>
      <c r="BB103" s="867"/>
      <c r="BC103" s="867"/>
      <c r="BD103" s="867"/>
      <c r="BE103" s="867"/>
      <c r="BF103" s="867"/>
      <c r="BG103" s="867"/>
      <c r="BH103" s="867"/>
      <c r="BI103" s="867"/>
      <c r="BJ103" s="867"/>
      <c r="BK103" s="867"/>
      <c r="BL103" s="867"/>
      <c r="BM103" s="867"/>
      <c r="BN103" s="867"/>
      <c r="BO103" s="867"/>
      <c r="BP103" s="867"/>
      <c r="BQ103" s="867"/>
    </row>
    <row r="104" spans="1:71" ht="13.5" customHeight="1">
      <c r="H104" s="21"/>
      <c r="I104" s="21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2"/>
      <c r="BE104" s="22"/>
      <c r="BF104" s="22"/>
      <c r="BG104" s="22"/>
      <c r="BH104" s="22"/>
      <c r="BI104" s="23"/>
      <c r="BJ104" s="22"/>
      <c r="BK104" s="22"/>
      <c r="BL104" s="23"/>
      <c r="BM104" s="23"/>
      <c r="BN104" s="23"/>
      <c r="BO104" s="23"/>
      <c r="BP104" s="21"/>
      <c r="BQ104" s="21"/>
    </row>
    <row r="105" spans="1:71" ht="12.75" customHeight="1">
      <c r="H105" s="21"/>
      <c r="I105" s="21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2"/>
      <c r="BE105" s="22"/>
      <c r="BF105" s="22"/>
      <c r="BG105" s="22"/>
      <c r="BH105" s="22"/>
      <c r="BI105" s="23"/>
      <c r="BJ105" s="22"/>
      <c r="BK105" s="22"/>
      <c r="BL105" s="23"/>
      <c r="BM105" s="23"/>
      <c r="BN105" s="23"/>
      <c r="BO105" s="23"/>
      <c r="BP105" s="21"/>
      <c r="BQ105" s="21"/>
    </row>
    <row r="106" spans="1:71" ht="12.75" customHeight="1">
      <c r="H106" s="21"/>
      <c r="I106" s="21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Y106" s="23"/>
      <c r="AZ106" s="23"/>
      <c r="BA106" s="23"/>
      <c r="BB106" s="23"/>
      <c r="BC106" s="23"/>
      <c r="BD106" s="22"/>
      <c r="BE106" s="22"/>
      <c r="BF106" s="1100"/>
      <c r="BG106" s="1100"/>
      <c r="BH106" s="1100"/>
      <c r="BI106" s="1100"/>
      <c r="BJ106" s="1100"/>
      <c r="BK106" s="1100"/>
      <c r="BL106" s="1100"/>
      <c r="BM106" s="1100"/>
      <c r="BN106" s="1100"/>
      <c r="BO106" s="1100"/>
      <c r="BP106" s="1100"/>
      <c r="BQ106" s="1100"/>
    </row>
    <row r="107" spans="1:71" ht="12.75" customHeight="1">
      <c r="H107" s="21"/>
      <c r="I107" s="21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2"/>
      <c r="BE107" s="22"/>
      <c r="BF107" s="22"/>
      <c r="BG107" s="22"/>
      <c r="BH107" s="22"/>
      <c r="BI107" s="23"/>
      <c r="BJ107" s="22"/>
      <c r="BK107" s="22"/>
      <c r="BL107" s="23"/>
      <c r="BM107" s="23"/>
      <c r="BN107" s="23"/>
      <c r="BO107" s="23"/>
      <c r="BP107" s="21"/>
      <c r="BQ107" s="21"/>
    </row>
    <row r="108" spans="1:71" ht="12.75" customHeight="1">
      <c r="H108" s="21"/>
      <c r="I108" s="21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2"/>
      <c r="BE108" s="22"/>
      <c r="BF108" s="1100"/>
      <c r="BG108" s="1100"/>
      <c r="BH108" s="1100"/>
      <c r="BI108" s="1100"/>
      <c r="BJ108" s="1100"/>
      <c r="BK108" s="1100"/>
      <c r="BL108" s="1100"/>
      <c r="BM108" s="1100"/>
      <c r="BN108" s="1100"/>
      <c r="BO108" s="1100"/>
      <c r="BP108" s="1100"/>
      <c r="BQ108" s="1100"/>
    </row>
    <row r="109" spans="1:71" ht="12.75" customHeight="1">
      <c r="H109" s="21"/>
      <c r="I109" s="21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3"/>
      <c r="AY109" s="23"/>
      <c r="AZ109" s="23"/>
      <c r="BA109" s="23"/>
      <c r="BB109" s="23"/>
      <c r="BC109" s="23"/>
      <c r="BD109" s="22"/>
      <c r="BE109" s="22"/>
      <c r="BF109" s="22"/>
      <c r="BG109" s="22"/>
      <c r="BH109" s="22"/>
      <c r="BI109" s="23"/>
      <c r="BJ109" s="22"/>
      <c r="BK109" s="22"/>
      <c r="BL109" s="23"/>
      <c r="BM109" s="23"/>
      <c r="BN109" s="23"/>
      <c r="BO109" s="23"/>
      <c r="BP109" s="21"/>
      <c r="BQ109" s="21"/>
    </row>
    <row r="110" spans="1:71" ht="12.75" customHeight="1">
      <c r="H110" s="21"/>
      <c r="I110" s="21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2"/>
      <c r="BE110" s="22"/>
      <c r="BF110" s="1100"/>
      <c r="BG110" s="1100"/>
      <c r="BH110" s="1100"/>
      <c r="BI110" s="1100"/>
      <c r="BJ110" s="1100"/>
      <c r="BK110" s="1100"/>
      <c r="BL110" s="1100"/>
      <c r="BM110" s="1100"/>
      <c r="BN110" s="1100"/>
      <c r="BO110" s="1100"/>
      <c r="BP110" s="1100"/>
      <c r="BQ110" s="1100"/>
    </row>
    <row r="111" spans="1:71" ht="12.75" customHeight="1">
      <c r="H111" s="21"/>
      <c r="I111" s="21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2"/>
      <c r="BE111" s="22"/>
      <c r="BF111" s="22"/>
      <c r="BG111" s="22"/>
      <c r="BH111" s="22"/>
      <c r="BI111" s="23"/>
      <c r="BJ111" s="22"/>
      <c r="BK111" s="22"/>
      <c r="BL111" s="23"/>
      <c r="BM111" s="23"/>
      <c r="BN111" s="23"/>
      <c r="BO111" s="23"/>
      <c r="BP111" s="21"/>
      <c r="BQ111" s="21"/>
    </row>
    <row r="112" spans="1:71" ht="12.75" customHeight="1">
      <c r="H112" s="21"/>
      <c r="I112" s="21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2"/>
      <c r="BE112" s="22"/>
      <c r="BF112" s="1100"/>
      <c r="BG112" s="1100"/>
      <c r="BH112" s="1100"/>
      <c r="BI112" s="1100"/>
      <c r="BJ112" s="1100"/>
      <c r="BK112" s="1100"/>
      <c r="BL112" s="1100"/>
      <c r="BM112" s="1100"/>
      <c r="BN112" s="1100"/>
      <c r="BO112" s="1100"/>
      <c r="BP112" s="1100"/>
      <c r="BQ112" s="1100"/>
    </row>
    <row r="113" spans="6:172" ht="12.75" customHeight="1"/>
    <row r="114" spans="6:172" ht="7.5" customHeight="1"/>
    <row r="115" spans="6:172" ht="7.5" customHeight="1"/>
    <row r="116" spans="6:172" ht="6" customHeight="1"/>
    <row r="117" spans="6:172" ht="4.5" customHeight="1"/>
    <row r="118" spans="6:172" ht="6.75" customHeight="1"/>
    <row r="119" spans="6:172" ht="9" customHeight="1"/>
    <row r="120" spans="6:172" ht="12.75" customHeight="1"/>
    <row r="121" spans="6:172" s="75" customFormat="1" ht="27" customHeight="1"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8"/>
      <c r="AZ121" s="108"/>
      <c r="BA121" s="108"/>
      <c r="BB121" s="108"/>
      <c r="BC121" s="108"/>
      <c r="BD121" s="112"/>
      <c r="BE121" s="112"/>
      <c r="BF121" s="112"/>
      <c r="BG121" s="112"/>
      <c r="BH121" s="112"/>
      <c r="BI121" s="108"/>
      <c r="BJ121" s="112"/>
      <c r="BK121" s="112"/>
      <c r="BL121" s="108"/>
      <c r="BM121" s="108"/>
      <c r="BN121" s="108"/>
      <c r="BO121" s="108"/>
      <c r="BP121" s="108"/>
      <c r="BQ121" s="108"/>
      <c r="BR121" s="108"/>
      <c r="BS121" s="108"/>
      <c r="BT121" s="108"/>
      <c r="BU121" s="108"/>
      <c r="BV121" s="108"/>
      <c r="BW121" s="108"/>
      <c r="BX121" s="108"/>
      <c r="BY121" s="108"/>
      <c r="BZ121" s="108"/>
      <c r="CA121" s="108"/>
      <c r="CB121" s="108"/>
      <c r="CC121" s="108"/>
      <c r="CD121" s="108"/>
      <c r="CE121" s="108"/>
      <c r="CF121" s="108"/>
      <c r="CG121" s="108"/>
      <c r="CH121" s="108"/>
      <c r="CI121" s="108"/>
      <c r="CJ121" s="108"/>
      <c r="CK121" s="108"/>
      <c r="CL121" s="108"/>
      <c r="CM121" s="108"/>
      <c r="CN121" s="108"/>
      <c r="CO121" s="108"/>
      <c r="CP121" s="108"/>
      <c r="CQ121" s="108"/>
      <c r="CR121" s="108"/>
      <c r="CS121" s="108"/>
      <c r="CT121" s="108"/>
      <c r="CU121" s="108"/>
      <c r="CV121" s="108"/>
      <c r="CW121" s="108"/>
      <c r="CX121" s="108"/>
      <c r="CY121" s="108"/>
      <c r="CZ121" s="108"/>
      <c r="DA121" s="108"/>
      <c r="DB121" s="108"/>
      <c r="DC121" s="108"/>
      <c r="DD121" s="108"/>
      <c r="DE121" s="108"/>
      <c r="DF121" s="108"/>
      <c r="DG121" s="108"/>
      <c r="DH121" s="108"/>
      <c r="DI121" s="108"/>
      <c r="DJ121" s="108"/>
      <c r="DK121" s="108"/>
      <c r="DL121" s="108"/>
      <c r="DM121" s="108"/>
      <c r="DN121" s="108"/>
      <c r="DO121" s="108"/>
      <c r="DP121" s="108"/>
      <c r="DQ121" s="108"/>
      <c r="DR121" s="108"/>
      <c r="DS121" s="108"/>
      <c r="DT121" s="108"/>
      <c r="DU121" s="108"/>
      <c r="DV121" s="108"/>
      <c r="DW121" s="108"/>
      <c r="DX121" s="108"/>
      <c r="DY121" s="108"/>
      <c r="DZ121" s="108"/>
      <c r="EA121" s="108"/>
      <c r="EB121" s="108"/>
      <c r="EC121" s="108"/>
      <c r="ED121" s="108"/>
      <c r="EE121" s="108"/>
      <c r="EF121" s="108"/>
      <c r="EG121" s="108"/>
      <c r="EH121" s="108"/>
      <c r="EI121" s="108"/>
      <c r="EJ121" s="108"/>
      <c r="EK121" s="108"/>
      <c r="EL121" s="108"/>
      <c r="EM121" s="108"/>
      <c r="EN121" s="108"/>
      <c r="EO121" s="108"/>
      <c r="EP121" s="108"/>
      <c r="EQ121" s="108"/>
      <c r="ER121" s="108"/>
      <c r="ES121" s="108"/>
      <c r="ET121" s="108"/>
      <c r="EU121" s="108"/>
      <c r="EV121" s="108"/>
      <c r="EW121" s="108"/>
      <c r="EX121" s="108"/>
      <c r="EY121" s="108"/>
      <c r="EZ121" s="108"/>
      <c r="FA121" s="108"/>
      <c r="FB121" s="108"/>
      <c r="FC121" s="108"/>
      <c r="FD121" s="108"/>
      <c r="FE121" s="108"/>
      <c r="FF121" s="108"/>
      <c r="FG121" s="108"/>
      <c r="FH121" s="108"/>
      <c r="FI121" s="108"/>
      <c r="FJ121" s="108"/>
      <c r="FK121" s="108"/>
      <c r="FL121" s="108"/>
      <c r="FM121" s="108"/>
      <c r="FN121" s="108"/>
      <c r="FO121" s="108"/>
      <c r="FP121" s="108"/>
    </row>
    <row r="122" spans="6:172" s="75" customFormat="1" ht="8.25" customHeight="1"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12"/>
      <c r="BE122" s="112"/>
      <c r="BF122" s="112"/>
      <c r="BG122" s="112"/>
      <c r="BH122" s="112"/>
      <c r="BI122" s="108"/>
      <c r="BJ122" s="112"/>
      <c r="BK122" s="112"/>
      <c r="BL122" s="108"/>
      <c r="BM122" s="108"/>
      <c r="BN122" s="108"/>
      <c r="BO122" s="108"/>
      <c r="BP122" s="108"/>
      <c r="BQ122" s="108"/>
      <c r="BR122" s="108"/>
      <c r="BS122" s="108"/>
      <c r="BT122" s="108"/>
      <c r="BU122" s="108"/>
      <c r="BV122" s="108"/>
      <c r="BW122" s="108"/>
      <c r="BX122" s="108"/>
      <c r="BY122" s="108"/>
      <c r="BZ122" s="108"/>
      <c r="CA122" s="108"/>
      <c r="CB122" s="108"/>
      <c r="CC122" s="108"/>
      <c r="CD122" s="108"/>
      <c r="CE122" s="108"/>
      <c r="CF122" s="108"/>
      <c r="CG122" s="108"/>
      <c r="CH122" s="108"/>
      <c r="CI122" s="108"/>
      <c r="CJ122" s="108"/>
      <c r="CK122" s="108"/>
      <c r="CL122" s="108"/>
      <c r="CM122" s="108"/>
      <c r="CN122" s="108"/>
      <c r="CO122" s="108"/>
      <c r="CP122" s="108"/>
      <c r="CQ122" s="108"/>
      <c r="CR122" s="108"/>
      <c r="CS122" s="108"/>
      <c r="CT122" s="108"/>
      <c r="CU122" s="108"/>
      <c r="CV122" s="108"/>
      <c r="CW122" s="108"/>
      <c r="CX122" s="108"/>
      <c r="CY122" s="108"/>
      <c r="CZ122" s="108"/>
      <c r="DA122" s="108"/>
      <c r="DB122" s="108"/>
      <c r="DC122" s="108"/>
      <c r="DD122" s="108"/>
      <c r="DE122" s="108"/>
      <c r="DF122" s="108"/>
      <c r="DG122" s="108"/>
      <c r="DH122" s="108"/>
      <c r="DI122" s="108"/>
      <c r="DJ122" s="108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  <c r="DZ122" s="108"/>
      <c r="EA122" s="108"/>
      <c r="EB122" s="108"/>
      <c r="EC122" s="108"/>
      <c r="ED122" s="108"/>
      <c r="EE122" s="108"/>
      <c r="EF122" s="108"/>
      <c r="EG122" s="108"/>
      <c r="EH122" s="108"/>
      <c r="EI122" s="108"/>
      <c r="EJ122" s="108"/>
      <c r="EK122" s="108"/>
      <c r="EL122" s="108"/>
      <c r="EM122" s="108"/>
      <c r="EN122" s="108"/>
      <c r="EO122" s="108"/>
      <c r="EP122" s="108"/>
      <c r="EQ122" s="108"/>
      <c r="ER122" s="108"/>
      <c r="ES122" s="108"/>
      <c r="ET122" s="108"/>
      <c r="EU122" s="108"/>
      <c r="EV122" s="108"/>
      <c r="EW122" s="108"/>
      <c r="EX122" s="108"/>
      <c r="EY122" s="108"/>
      <c r="EZ122" s="108"/>
      <c r="FA122" s="108"/>
      <c r="FB122" s="108"/>
      <c r="FC122" s="108"/>
      <c r="FD122" s="108"/>
      <c r="FE122" s="108"/>
      <c r="FF122" s="108"/>
      <c r="FG122" s="108"/>
      <c r="FH122" s="108"/>
      <c r="FI122" s="108"/>
      <c r="FJ122" s="108"/>
      <c r="FK122" s="108"/>
      <c r="FL122" s="108"/>
      <c r="FM122" s="108"/>
      <c r="FN122" s="108"/>
      <c r="FO122" s="108"/>
      <c r="FP122" s="108"/>
    </row>
    <row r="124" spans="6:172" s="75" customFormat="1" ht="11.25" customHeight="1"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08"/>
      <c r="BC124" s="108"/>
      <c r="BD124" s="112"/>
      <c r="BE124" s="112"/>
      <c r="BF124" s="112"/>
      <c r="BG124" s="112"/>
      <c r="BH124" s="112"/>
      <c r="BI124" s="108"/>
      <c r="BJ124" s="112"/>
      <c r="BK124" s="112"/>
      <c r="BL124" s="108"/>
      <c r="BM124" s="108"/>
      <c r="BN124" s="108"/>
      <c r="BO124" s="108"/>
      <c r="BP124" s="108"/>
      <c r="BQ124" s="108"/>
      <c r="BR124" s="108"/>
      <c r="BS124" s="108"/>
      <c r="BT124" s="108"/>
      <c r="BU124" s="108"/>
      <c r="BV124" s="108"/>
      <c r="BW124" s="108"/>
      <c r="BX124" s="108"/>
      <c r="BY124" s="108"/>
      <c r="BZ124" s="108"/>
      <c r="CA124" s="108"/>
      <c r="CB124" s="108"/>
      <c r="CC124" s="108"/>
      <c r="CD124" s="108"/>
      <c r="CE124" s="108"/>
      <c r="CF124" s="108"/>
      <c r="CG124" s="108"/>
      <c r="CH124" s="108"/>
      <c r="CI124" s="108"/>
      <c r="CJ124" s="108"/>
      <c r="CK124" s="108"/>
      <c r="CL124" s="108"/>
      <c r="CM124" s="108"/>
      <c r="CN124" s="108"/>
      <c r="CO124" s="108"/>
      <c r="CP124" s="108"/>
      <c r="CQ124" s="108"/>
      <c r="CR124" s="108"/>
      <c r="CS124" s="108"/>
      <c r="CT124" s="108"/>
      <c r="CU124" s="108"/>
      <c r="CV124" s="108"/>
      <c r="CW124" s="108"/>
      <c r="CX124" s="108"/>
      <c r="CY124" s="108"/>
      <c r="CZ124" s="108"/>
      <c r="DA124" s="108"/>
      <c r="DB124" s="108"/>
      <c r="DC124" s="108"/>
      <c r="DD124" s="108"/>
      <c r="DE124" s="108"/>
      <c r="DF124" s="108"/>
      <c r="DG124" s="108"/>
      <c r="DH124" s="108"/>
      <c r="DI124" s="108"/>
      <c r="DJ124" s="108"/>
      <c r="DK124" s="108"/>
      <c r="DL124" s="108"/>
      <c r="DM124" s="108"/>
      <c r="DN124" s="108"/>
      <c r="DO124" s="108"/>
      <c r="DP124" s="108"/>
      <c r="DQ124" s="108"/>
      <c r="DR124" s="108"/>
      <c r="DS124" s="108"/>
      <c r="DT124" s="108"/>
      <c r="DU124" s="108"/>
      <c r="DV124" s="108"/>
      <c r="DW124" s="108"/>
      <c r="DX124" s="108"/>
      <c r="DY124" s="108"/>
      <c r="DZ124" s="108"/>
      <c r="EA124" s="108"/>
      <c r="EB124" s="108"/>
      <c r="EC124" s="108"/>
      <c r="ED124" s="108"/>
      <c r="EE124" s="108"/>
      <c r="EF124" s="108"/>
      <c r="EG124" s="108"/>
      <c r="EH124" s="108"/>
      <c r="EI124" s="108"/>
      <c r="EJ124" s="108"/>
      <c r="EK124" s="108"/>
      <c r="EL124" s="108"/>
      <c r="EM124" s="108"/>
      <c r="EN124" s="108"/>
      <c r="EO124" s="108"/>
      <c r="EP124" s="108"/>
      <c r="EQ124" s="108"/>
      <c r="ER124" s="108"/>
      <c r="ES124" s="108"/>
      <c r="ET124" s="108"/>
      <c r="EU124" s="108"/>
      <c r="EV124" s="108"/>
      <c r="EW124" s="108"/>
      <c r="EX124" s="108"/>
      <c r="EY124" s="108"/>
      <c r="EZ124" s="108"/>
      <c r="FA124" s="108"/>
      <c r="FB124" s="108"/>
      <c r="FC124" s="108"/>
      <c r="FD124" s="108"/>
      <c r="FE124" s="108"/>
      <c r="FF124" s="108"/>
      <c r="FG124" s="108"/>
      <c r="FH124" s="108"/>
      <c r="FI124" s="108"/>
      <c r="FJ124" s="108"/>
      <c r="FK124" s="108"/>
      <c r="FL124" s="108"/>
      <c r="FM124" s="108"/>
      <c r="FN124" s="108"/>
      <c r="FO124" s="108"/>
      <c r="FP124" s="108"/>
    </row>
    <row r="127" spans="6:172" s="75" customFormat="1" ht="18.75" customHeight="1"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12"/>
      <c r="BE127" s="112"/>
      <c r="BF127" s="112"/>
      <c r="BG127" s="112"/>
      <c r="BH127" s="112"/>
      <c r="BI127" s="108"/>
      <c r="BJ127" s="112"/>
      <c r="BK127" s="112"/>
      <c r="BL127" s="108"/>
      <c r="BM127" s="108"/>
      <c r="BN127" s="108"/>
      <c r="BO127" s="108"/>
      <c r="BP127" s="108"/>
      <c r="BQ127" s="108"/>
      <c r="BR127" s="108"/>
      <c r="BS127" s="108"/>
      <c r="BT127" s="108"/>
      <c r="BU127" s="108"/>
      <c r="BV127" s="108"/>
      <c r="BW127" s="108"/>
      <c r="BX127" s="108"/>
      <c r="BY127" s="108"/>
      <c r="BZ127" s="108"/>
      <c r="CA127" s="108"/>
      <c r="CB127" s="108"/>
      <c r="CC127" s="108"/>
      <c r="CD127" s="108"/>
      <c r="CE127" s="108"/>
      <c r="CF127" s="108"/>
      <c r="CG127" s="108"/>
      <c r="CH127" s="108"/>
      <c r="CI127" s="108"/>
      <c r="CJ127" s="108"/>
      <c r="CK127" s="108"/>
      <c r="CL127" s="108"/>
      <c r="CM127" s="108"/>
      <c r="CN127" s="108"/>
      <c r="CO127" s="108"/>
      <c r="CP127" s="108"/>
      <c r="CQ127" s="108"/>
      <c r="CR127" s="108"/>
      <c r="CS127" s="108"/>
      <c r="CT127" s="108"/>
      <c r="CU127" s="108"/>
      <c r="CV127" s="108"/>
      <c r="CW127" s="108"/>
      <c r="CX127" s="108"/>
      <c r="CY127" s="108"/>
      <c r="CZ127" s="108"/>
      <c r="DA127" s="108"/>
      <c r="DB127" s="108"/>
      <c r="DC127" s="108"/>
      <c r="DD127" s="108"/>
      <c r="DE127" s="108"/>
      <c r="DF127" s="108"/>
      <c r="DG127" s="108"/>
      <c r="DH127" s="108"/>
      <c r="DI127" s="108"/>
      <c r="DJ127" s="108"/>
      <c r="DK127" s="108"/>
      <c r="DL127" s="108"/>
      <c r="DM127" s="108"/>
      <c r="DN127" s="108"/>
      <c r="DO127" s="108"/>
      <c r="DP127" s="108"/>
      <c r="DQ127" s="108"/>
      <c r="DR127" s="108"/>
      <c r="DS127" s="108"/>
      <c r="DT127" s="108"/>
      <c r="DU127" s="108"/>
      <c r="DV127" s="108"/>
      <c r="DW127" s="108"/>
      <c r="DX127" s="108"/>
      <c r="DY127" s="108"/>
      <c r="DZ127" s="108"/>
      <c r="EA127" s="108"/>
      <c r="EB127" s="108"/>
      <c r="EC127" s="108"/>
      <c r="ED127" s="108"/>
      <c r="EE127" s="108"/>
      <c r="EF127" s="108"/>
      <c r="EG127" s="108"/>
      <c r="EH127" s="108"/>
      <c r="EI127" s="108"/>
      <c r="EJ127" s="108"/>
      <c r="EK127" s="108"/>
      <c r="EL127" s="108"/>
      <c r="EM127" s="108"/>
      <c r="EN127" s="108"/>
      <c r="EO127" s="108"/>
      <c r="EP127" s="108"/>
      <c r="EQ127" s="108"/>
      <c r="ER127" s="108"/>
      <c r="ES127" s="108"/>
      <c r="ET127" s="108"/>
      <c r="EU127" s="108"/>
      <c r="EV127" s="108"/>
      <c r="EW127" s="108"/>
      <c r="EX127" s="108"/>
      <c r="EY127" s="108"/>
      <c r="EZ127" s="108"/>
      <c r="FA127" s="108"/>
      <c r="FB127" s="108"/>
      <c r="FC127" s="108"/>
      <c r="FD127" s="108"/>
      <c r="FE127" s="108"/>
      <c r="FF127" s="108"/>
      <c r="FG127" s="108"/>
      <c r="FH127" s="108"/>
      <c r="FI127" s="108"/>
      <c r="FJ127" s="108"/>
      <c r="FK127" s="108"/>
      <c r="FL127" s="108"/>
      <c r="FM127" s="108"/>
      <c r="FN127" s="108"/>
      <c r="FO127" s="108"/>
      <c r="FP127" s="108"/>
    </row>
    <row r="129" spans="6:172" s="75" customFormat="1" ht="18" customHeight="1"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12"/>
      <c r="BE129" s="112"/>
      <c r="BF129" s="112"/>
      <c r="BG129" s="112"/>
      <c r="BH129" s="112"/>
      <c r="BI129" s="108"/>
      <c r="BJ129" s="112"/>
      <c r="BK129" s="112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  <c r="DZ129" s="108"/>
      <c r="EA129" s="108"/>
      <c r="EB129" s="108"/>
      <c r="EC129" s="108"/>
      <c r="ED129" s="108"/>
      <c r="EE129" s="108"/>
      <c r="EF129" s="108"/>
      <c r="EG129" s="108"/>
      <c r="EH129" s="108"/>
      <c r="EI129" s="108"/>
      <c r="EJ129" s="108"/>
      <c r="EK129" s="108"/>
      <c r="EL129" s="108"/>
      <c r="EM129" s="108"/>
      <c r="EN129" s="108"/>
      <c r="EO129" s="108"/>
      <c r="EP129" s="108"/>
      <c r="EQ129" s="108"/>
      <c r="ER129" s="108"/>
      <c r="ES129" s="108"/>
      <c r="ET129" s="108"/>
      <c r="EU129" s="108"/>
      <c r="EV129" s="108"/>
      <c r="EW129" s="108"/>
      <c r="EX129" s="108"/>
      <c r="EY129" s="108"/>
      <c r="EZ129" s="108"/>
      <c r="FA129" s="108"/>
      <c r="FB129" s="108"/>
      <c r="FC129" s="108"/>
      <c r="FD129" s="108"/>
      <c r="FE129" s="108"/>
      <c r="FF129" s="108"/>
      <c r="FG129" s="108"/>
      <c r="FH129" s="108"/>
      <c r="FI129" s="108"/>
      <c r="FJ129" s="108"/>
      <c r="FK129" s="108"/>
      <c r="FL129" s="108"/>
      <c r="FM129" s="108"/>
      <c r="FN129" s="108"/>
      <c r="FO129" s="108"/>
      <c r="FP129" s="108"/>
    </row>
    <row r="131" spans="6:172" s="75" customFormat="1" ht="20.25" customHeight="1"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12"/>
      <c r="BE131" s="112"/>
      <c r="BF131" s="112"/>
      <c r="BG131" s="112"/>
      <c r="BH131" s="112"/>
      <c r="BI131" s="108"/>
      <c r="BJ131" s="112"/>
      <c r="BK131" s="112"/>
      <c r="BL131" s="108"/>
      <c r="BM131" s="108"/>
      <c r="BN131" s="108"/>
      <c r="BO131" s="108"/>
      <c r="BP131" s="108"/>
      <c r="BQ131" s="108"/>
      <c r="BR131" s="108"/>
      <c r="BS131" s="108"/>
      <c r="BT131" s="108"/>
      <c r="BU131" s="108"/>
      <c r="BV131" s="108"/>
      <c r="BW131" s="108"/>
      <c r="BX131" s="108"/>
      <c r="BY131" s="108"/>
      <c r="BZ131" s="108"/>
      <c r="CA131" s="108"/>
      <c r="CB131" s="108"/>
      <c r="CC131" s="108"/>
      <c r="CD131" s="108"/>
      <c r="CE131" s="108"/>
      <c r="CF131" s="108"/>
      <c r="CG131" s="108"/>
      <c r="CH131" s="108"/>
      <c r="CI131" s="108"/>
      <c r="CJ131" s="108"/>
      <c r="CK131" s="108"/>
      <c r="CL131" s="108"/>
      <c r="CM131" s="108"/>
      <c r="CN131" s="108"/>
      <c r="CO131" s="108"/>
      <c r="CP131" s="108"/>
      <c r="CQ131" s="108"/>
      <c r="CR131" s="108"/>
      <c r="CS131" s="108"/>
      <c r="CT131" s="108"/>
      <c r="CU131" s="108"/>
      <c r="CV131" s="108"/>
      <c r="CW131" s="108"/>
      <c r="CX131" s="108"/>
      <c r="CY131" s="108"/>
      <c r="CZ131" s="108"/>
      <c r="DA131" s="108"/>
      <c r="DB131" s="108"/>
      <c r="DC131" s="108"/>
      <c r="DD131" s="108"/>
      <c r="DE131" s="108"/>
      <c r="DF131" s="108"/>
      <c r="DG131" s="108"/>
      <c r="DH131" s="108"/>
      <c r="DI131" s="108"/>
      <c r="DJ131" s="108"/>
      <c r="DK131" s="108"/>
      <c r="DL131" s="108"/>
      <c r="DM131" s="108"/>
      <c r="DN131" s="108"/>
      <c r="DO131" s="108"/>
      <c r="DP131" s="108"/>
      <c r="DQ131" s="108"/>
      <c r="DR131" s="108"/>
      <c r="DS131" s="108"/>
      <c r="DT131" s="108"/>
      <c r="DU131" s="108"/>
      <c r="DV131" s="108"/>
      <c r="DW131" s="108"/>
      <c r="DX131" s="108"/>
      <c r="DY131" s="108"/>
      <c r="DZ131" s="108"/>
      <c r="EA131" s="108"/>
      <c r="EB131" s="108"/>
      <c r="EC131" s="108"/>
      <c r="ED131" s="108"/>
      <c r="EE131" s="108"/>
      <c r="EF131" s="108"/>
      <c r="EG131" s="108"/>
      <c r="EH131" s="108"/>
      <c r="EI131" s="108"/>
      <c r="EJ131" s="108"/>
      <c r="EK131" s="108"/>
      <c r="EL131" s="108"/>
      <c r="EM131" s="108"/>
      <c r="EN131" s="108"/>
      <c r="EO131" s="108"/>
      <c r="EP131" s="108"/>
      <c r="EQ131" s="108"/>
      <c r="ER131" s="108"/>
      <c r="ES131" s="108"/>
      <c r="ET131" s="108"/>
      <c r="EU131" s="108"/>
      <c r="EV131" s="108"/>
      <c r="EW131" s="108"/>
      <c r="EX131" s="108"/>
      <c r="EY131" s="108"/>
      <c r="EZ131" s="108"/>
      <c r="FA131" s="108"/>
      <c r="FB131" s="108"/>
      <c r="FC131" s="108"/>
      <c r="FD131" s="108"/>
      <c r="FE131" s="108"/>
      <c r="FF131" s="108"/>
      <c r="FG131" s="108"/>
      <c r="FH131" s="108"/>
      <c r="FI131" s="108"/>
      <c r="FJ131" s="108"/>
      <c r="FK131" s="108"/>
      <c r="FL131" s="108"/>
      <c r="FM131" s="108"/>
      <c r="FN131" s="108"/>
      <c r="FO131" s="108"/>
      <c r="FP131" s="108"/>
    </row>
  </sheetData>
  <mergeCells count="780">
    <mergeCell ref="F18:F19"/>
    <mergeCell ref="BQ18:BQ19"/>
    <mergeCell ref="BR18:BR19"/>
    <mergeCell ref="BH18:BK18"/>
    <mergeCell ref="AO31:AX33"/>
    <mergeCell ref="AY31:BE33"/>
    <mergeCell ref="BF31:BG33"/>
    <mergeCell ref="Y32:AI32"/>
    <mergeCell ref="AO30:AX30"/>
    <mergeCell ref="AY30:BE30"/>
    <mergeCell ref="BF30:BG30"/>
    <mergeCell ref="Y33:AI34"/>
    <mergeCell ref="AC18:AG18"/>
    <mergeCell ref="AH18:AK18"/>
    <mergeCell ref="AL18:AO18"/>
    <mergeCell ref="AP18:AS18"/>
    <mergeCell ref="AT18:AX18"/>
    <mergeCell ref="BO18:BO19"/>
    <mergeCell ref="BN18:BN19"/>
    <mergeCell ref="Y18:AB18"/>
    <mergeCell ref="BP18:BP19"/>
    <mergeCell ref="K24:BL24"/>
    <mergeCell ref="AG91:AH91"/>
    <mergeCell ref="AI91:AJ91"/>
    <mergeCell ref="AK60:AL60"/>
    <mergeCell ref="AK66:AL66"/>
    <mergeCell ref="Y31:AI31"/>
    <mergeCell ref="Y35:AI35"/>
    <mergeCell ref="Y36:AI38"/>
    <mergeCell ref="AY52:AZ52"/>
    <mergeCell ref="BA52:BB52"/>
    <mergeCell ref="AU52:AV52"/>
    <mergeCell ref="AW52:AX52"/>
    <mergeCell ref="F60:AF60"/>
    <mergeCell ref="AG60:AH60"/>
    <mergeCell ref="AI60:AJ60"/>
    <mergeCell ref="AM60:AN60"/>
    <mergeCell ref="AO60:AP60"/>
    <mergeCell ref="AU59:AV59"/>
    <mergeCell ref="AM62:AN62"/>
    <mergeCell ref="AO62:AP62"/>
    <mergeCell ref="AQ62:AR62"/>
    <mergeCell ref="AS62:AT62"/>
    <mergeCell ref="AO46:AP51"/>
    <mergeCell ref="AQ46:AZ47"/>
    <mergeCell ref="BL18:BL19"/>
    <mergeCell ref="BM18:BM19"/>
    <mergeCell ref="I41:AF51"/>
    <mergeCell ref="AG41:AL45"/>
    <mergeCell ref="AM41:AN51"/>
    <mergeCell ref="AO41:BB45"/>
    <mergeCell ref="BC41:BJ45"/>
    <mergeCell ref="AG46:AH51"/>
    <mergeCell ref="AI46:AJ51"/>
    <mergeCell ref="BC46:BF46"/>
    <mergeCell ref="BG46:BJ46"/>
    <mergeCell ref="AQ48:AZ48"/>
    <mergeCell ref="BC48:BD48"/>
    <mergeCell ref="BE48:BF48"/>
    <mergeCell ref="BG48:BH48"/>
    <mergeCell ref="BI48:BJ48"/>
    <mergeCell ref="G18:J18"/>
    <mergeCell ref="K18:K19"/>
    <mergeCell ref="L18:O18"/>
    <mergeCell ref="P18:S18"/>
    <mergeCell ref="F40:BJ40"/>
    <mergeCell ref="F25:L25"/>
    <mergeCell ref="AY18:BB18"/>
    <mergeCell ref="BC18:BG18"/>
    <mergeCell ref="F26:L26"/>
    <mergeCell ref="O26:V26"/>
    <mergeCell ref="A52:E52"/>
    <mergeCell ref="F52:H52"/>
    <mergeCell ref="I52:AF52"/>
    <mergeCell ref="AG52:AH52"/>
    <mergeCell ref="AI52:AJ52"/>
    <mergeCell ref="AK52:AL52"/>
    <mergeCell ref="A41:E51"/>
    <mergeCell ref="F41:H51"/>
    <mergeCell ref="A54:C55"/>
    <mergeCell ref="F54:BJ54"/>
    <mergeCell ref="F55:BJ55"/>
    <mergeCell ref="BC52:BD52"/>
    <mergeCell ref="AQ52:AR52"/>
    <mergeCell ref="AS52:AT52"/>
    <mergeCell ref="BA46:BB51"/>
    <mergeCell ref="AQ49:AR51"/>
    <mergeCell ref="AS49:AT51"/>
    <mergeCell ref="AU49:AV51"/>
    <mergeCell ref="AW49:AX51"/>
    <mergeCell ref="BC50:BD51"/>
    <mergeCell ref="BE50:BF51"/>
    <mergeCell ref="BG50:BH51"/>
    <mergeCell ref="BI50:BJ51"/>
    <mergeCell ref="AK46:AL51"/>
    <mergeCell ref="AY49:AZ51"/>
    <mergeCell ref="BE56:BF56"/>
    <mergeCell ref="BG56:BH56"/>
    <mergeCell ref="BI56:BJ56"/>
    <mergeCell ref="AW56:AX56"/>
    <mergeCell ref="AY56:AZ56"/>
    <mergeCell ref="BE52:BF52"/>
    <mergeCell ref="BG52:BH52"/>
    <mergeCell ref="BI52:BJ52"/>
    <mergeCell ref="AM52:AN52"/>
    <mergeCell ref="AO52:AP52"/>
    <mergeCell ref="AM56:AN56"/>
    <mergeCell ref="BA56:BB56"/>
    <mergeCell ref="BC56:BD56"/>
    <mergeCell ref="A57:E57"/>
    <mergeCell ref="F57:H57"/>
    <mergeCell ref="I57:AF57"/>
    <mergeCell ref="AG57:AH57"/>
    <mergeCell ref="AI57:AJ57"/>
    <mergeCell ref="AO56:AP56"/>
    <mergeCell ref="AQ56:AR56"/>
    <mergeCell ref="AS56:AT56"/>
    <mergeCell ref="AU56:AV56"/>
    <mergeCell ref="A56:E56"/>
    <mergeCell ref="F56:H56"/>
    <mergeCell ref="I56:AF56"/>
    <mergeCell ref="AG56:AH56"/>
    <mergeCell ref="AI56:AJ56"/>
    <mergeCell ref="AK56:AL56"/>
    <mergeCell ref="BI57:BJ57"/>
    <mergeCell ref="A58:E58"/>
    <mergeCell ref="F58:H58"/>
    <mergeCell ref="I58:AF58"/>
    <mergeCell ref="AG58:AH58"/>
    <mergeCell ref="AI58:AJ58"/>
    <mergeCell ref="AK58:AL58"/>
    <mergeCell ref="AM58:AN58"/>
    <mergeCell ref="AO58:AP58"/>
    <mergeCell ref="AQ58:AR58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BE58:BF58"/>
    <mergeCell ref="BG58:BH58"/>
    <mergeCell ref="BI58:BJ58"/>
    <mergeCell ref="A59:C59"/>
    <mergeCell ref="F59:H59"/>
    <mergeCell ref="I59:AF59"/>
    <mergeCell ref="AG59:AH59"/>
    <mergeCell ref="AI59:AJ59"/>
    <mergeCell ref="AK59:AL59"/>
    <mergeCell ref="AM59:AN59"/>
    <mergeCell ref="AS58:AT58"/>
    <mergeCell ref="AU58:AV58"/>
    <mergeCell ref="AW58:AX58"/>
    <mergeCell ref="AY58:AZ58"/>
    <mergeCell ref="BA58:BB58"/>
    <mergeCell ref="BC58:BD58"/>
    <mergeCell ref="BA59:BB59"/>
    <mergeCell ref="BC59:BD59"/>
    <mergeCell ref="BE59:BF59"/>
    <mergeCell ref="BG59:BH59"/>
    <mergeCell ref="BI59:BJ59"/>
    <mergeCell ref="AW59:AX59"/>
    <mergeCell ref="AY59:AZ59"/>
    <mergeCell ref="AO59:AP59"/>
    <mergeCell ref="AQ59:AR59"/>
    <mergeCell ref="AS59:AT59"/>
    <mergeCell ref="BE60:BF60"/>
    <mergeCell ref="BG60:BH60"/>
    <mergeCell ref="BI60:BJ60"/>
    <mergeCell ref="A61:BJ61"/>
    <mergeCell ref="A62:E62"/>
    <mergeCell ref="F62:H62"/>
    <mergeCell ref="I62:AF62"/>
    <mergeCell ref="AG62:AH62"/>
    <mergeCell ref="AI62:AJ62"/>
    <mergeCell ref="AQ60:AR60"/>
    <mergeCell ref="AS60:AT60"/>
    <mergeCell ref="AU60:AV60"/>
    <mergeCell ref="AW60:AX60"/>
    <mergeCell ref="AY60:AZ60"/>
    <mergeCell ref="BA60:BB60"/>
    <mergeCell ref="BI62:BJ62"/>
    <mergeCell ref="AW62:AX62"/>
    <mergeCell ref="AY62:AZ62"/>
    <mergeCell ref="BA62:BB62"/>
    <mergeCell ref="BC62:BD62"/>
    <mergeCell ref="BE62:BF62"/>
    <mergeCell ref="BG62:BH62"/>
    <mergeCell ref="AK62:AL62"/>
    <mergeCell ref="AU62:AV62"/>
    <mergeCell ref="F63:H63"/>
    <mergeCell ref="I63:AF63"/>
    <mergeCell ref="AG63:AH63"/>
    <mergeCell ref="AI63:AJ63"/>
    <mergeCell ref="AK63:AL63"/>
    <mergeCell ref="AM63:AN63"/>
    <mergeCell ref="AO63:AP63"/>
    <mergeCell ref="AQ63:AR63"/>
    <mergeCell ref="BC60:BD60"/>
    <mergeCell ref="BE63:BF63"/>
    <mergeCell ref="BG63:BH63"/>
    <mergeCell ref="BI63:BJ63"/>
    <mergeCell ref="A64:E64"/>
    <mergeCell ref="F64:H64"/>
    <mergeCell ref="I64:AF64"/>
    <mergeCell ref="AG64:AH64"/>
    <mergeCell ref="AI64:AJ64"/>
    <mergeCell ref="AK64:AL64"/>
    <mergeCell ref="AM64:AN64"/>
    <mergeCell ref="AS63:AT63"/>
    <mergeCell ref="AU63:AV63"/>
    <mergeCell ref="AW63:AX63"/>
    <mergeCell ref="AY63:AZ63"/>
    <mergeCell ref="BA63:BB63"/>
    <mergeCell ref="BC63:BD63"/>
    <mergeCell ref="BA64:BB64"/>
    <mergeCell ref="BC64:BD64"/>
    <mergeCell ref="BE64:BF64"/>
    <mergeCell ref="BG64:BH64"/>
    <mergeCell ref="BI64:BJ64"/>
    <mergeCell ref="AW64:AX64"/>
    <mergeCell ref="AY64:AZ64"/>
    <mergeCell ref="A63:E63"/>
    <mergeCell ref="A65:E65"/>
    <mergeCell ref="F65:H65"/>
    <mergeCell ref="I65:AF65"/>
    <mergeCell ref="AG65:AH65"/>
    <mergeCell ref="AI65:AJ65"/>
    <mergeCell ref="AO64:AP64"/>
    <mergeCell ref="AQ64:AR64"/>
    <mergeCell ref="AS64:AT64"/>
    <mergeCell ref="AU64:AV64"/>
    <mergeCell ref="BI65:BJ65"/>
    <mergeCell ref="AW65:AX65"/>
    <mergeCell ref="AY65:AZ65"/>
    <mergeCell ref="BA65:BB65"/>
    <mergeCell ref="BC65:BD65"/>
    <mergeCell ref="BE65:BF65"/>
    <mergeCell ref="BG65:BH65"/>
    <mergeCell ref="AK65:AL65"/>
    <mergeCell ref="AM65:AN65"/>
    <mergeCell ref="AO65:AP65"/>
    <mergeCell ref="AQ65:AR65"/>
    <mergeCell ref="AS65:AT65"/>
    <mergeCell ref="AU65:AV65"/>
    <mergeCell ref="AI69:AJ69"/>
    <mergeCell ref="AK69:AL69"/>
    <mergeCell ref="BE66:BF66"/>
    <mergeCell ref="AY66:AZ66"/>
    <mergeCell ref="BA66:BB66"/>
    <mergeCell ref="A66:C66"/>
    <mergeCell ref="F66:AF66"/>
    <mergeCell ref="AG66:AH66"/>
    <mergeCell ref="AI66:AJ66"/>
    <mergeCell ref="AM66:AN66"/>
    <mergeCell ref="AO66:AP66"/>
    <mergeCell ref="BC66:BD66"/>
    <mergeCell ref="BG66:BH66"/>
    <mergeCell ref="BI66:BJ66"/>
    <mergeCell ref="A67:BJ67"/>
    <mergeCell ref="A68:BJ68"/>
    <mergeCell ref="AQ66:AR66"/>
    <mergeCell ref="AS66:AT66"/>
    <mergeCell ref="AU66:AV66"/>
    <mergeCell ref="AW66:AX66"/>
    <mergeCell ref="AY69:AZ69"/>
    <mergeCell ref="BA69:BB69"/>
    <mergeCell ref="BC69:BD69"/>
    <mergeCell ref="BE69:BF69"/>
    <mergeCell ref="BG69:BH69"/>
    <mergeCell ref="BI69:BJ69"/>
    <mergeCell ref="AM69:AN69"/>
    <mergeCell ref="AO69:AP69"/>
    <mergeCell ref="AQ69:AR69"/>
    <mergeCell ref="AS69:AT69"/>
    <mergeCell ref="AU69:AV69"/>
    <mergeCell ref="AW69:AX69"/>
    <mergeCell ref="A69:E69"/>
    <mergeCell ref="F69:H69"/>
    <mergeCell ref="I69:AF69"/>
    <mergeCell ref="AG69:AH69"/>
    <mergeCell ref="BI70:BJ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A70:E70"/>
    <mergeCell ref="F70:H70"/>
    <mergeCell ref="I70:AF70"/>
    <mergeCell ref="AG70:AH70"/>
    <mergeCell ref="AI70:AJ70"/>
    <mergeCell ref="AK70:AL70"/>
    <mergeCell ref="BI71:BJ71"/>
    <mergeCell ref="AM71:AN71"/>
    <mergeCell ref="AO71:AP71"/>
    <mergeCell ref="AQ71:AR71"/>
    <mergeCell ref="AS71:AT71"/>
    <mergeCell ref="AU71:AV71"/>
    <mergeCell ref="AW71:AX71"/>
    <mergeCell ref="A71:E71"/>
    <mergeCell ref="F71:H71"/>
    <mergeCell ref="I71:AF71"/>
    <mergeCell ref="AG71:AH71"/>
    <mergeCell ref="AI71:AJ71"/>
    <mergeCell ref="AK71:AL71"/>
    <mergeCell ref="AY71:AZ71"/>
    <mergeCell ref="BA71:BB71"/>
    <mergeCell ref="BC71:BD71"/>
    <mergeCell ref="BE70:BF70"/>
    <mergeCell ref="BG70:BH70"/>
    <mergeCell ref="AI73:AJ73"/>
    <mergeCell ref="AK73:AL73"/>
    <mergeCell ref="AM73:AN73"/>
    <mergeCell ref="AO73:AP73"/>
    <mergeCell ref="AQ73:AR73"/>
    <mergeCell ref="BE73:BF73"/>
    <mergeCell ref="BE71:BF71"/>
    <mergeCell ref="BG71:BH71"/>
    <mergeCell ref="BG73:BH73"/>
    <mergeCell ref="A72:BJ72"/>
    <mergeCell ref="A73:E73"/>
    <mergeCell ref="BI73:BJ73"/>
    <mergeCell ref="AW73:AX73"/>
    <mergeCell ref="AY73:AZ73"/>
    <mergeCell ref="BA73:BB73"/>
    <mergeCell ref="BC73:BD73"/>
    <mergeCell ref="A74:E74"/>
    <mergeCell ref="F74:H74"/>
    <mergeCell ref="I74:AF74"/>
    <mergeCell ref="AG74:AH74"/>
    <mergeCell ref="AI74:AJ74"/>
    <mergeCell ref="AK74:AL74"/>
    <mergeCell ref="AM74:AN74"/>
    <mergeCell ref="AS73:AT73"/>
    <mergeCell ref="AU73:AV73"/>
    <mergeCell ref="BA74:BB74"/>
    <mergeCell ref="BC74:BD74"/>
    <mergeCell ref="BE74:BF74"/>
    <mergeCell ref="BG74:BH74"/>
    <mergeCell ref="BI74:BJ74"/>
    <mergeCell ref="AW74:AX74"/>
    <mergeCell ref="AY74:AZ74"/>
    <mergeCell ref="F73:H73"/>
    <mergeCell ref="I73:AF73"/>
    <mergeCell ref="AG73:AH73"/>
    <mergeCell ref="A75:E75"/>
    <mergeCell ref="F75:H75"/>
    <mergeCell ref="I75:AF75"/>
    <mergeCell ref="AG75:AH75"/>
    <mergeCell ref="AI75:AJ75"/>
    <mergeCell ref="AO74:AP74"/>
    <mergeCell ref="AQ74:AR74"/>
    <mergeCell ref="AS74:AT74"/>
    <mergeCell ref="AU74:AV74"/>
    <mergeCell ref="BI75:BJ75"/>
    <mergeCell ref="AW75:AX75"/>
    <mergeCell ref="AY75:AZ75"/>
    <mergeCell ref="BA75:BB75"/>
    <mergeCell ref="BC75:BD75"/>
    <mergeCell ref="BE75:BF75"/>
    <mergeCell ref="BG75:BH75"/>
    <mergeCell ref="AK75:AL75"/>
    <mergeCell ref="A76:E76"/>
    <mergeCell ref="F76:H76"/>
    <mergeCell ref="I76:AF76"/>
    <mergeCell ref="AG76:AH76"/>
    <mergeCell ref="AI76:AJ76"/>
    <mergeCell ref="AK76:AL76"/>
    <mergeCell ref="AM76:AN76"/>
    <mergeCell ref="AO76:AP76"/>
    <mergeCell ref="AQ76:AR76"/>
    <mergeCell ref="AM75:AN75"/>
    <mergeCell ref="AO75:AP75"/>
    <mergeCell ref="AQ75:AR75"/>
    <mergeCell ref="AS75:AT75"/>
    <mergeCell ref="AU75:AV75"/>
    <mergeCell ref="BE76:BF76"/>
    <mergeCell ref="BG76:BH76"/>
    <mergeCell ref="BI76:BJ76"/>
    <mergeCell ref="A77:E77"/>
    <mergeCell ref="F77:H77"/>
    <mergeCell ref="I77:AF77"/>
    <mergeCell ref="AG77:AH77"/>
    <mergeCell ref="AI77:AJ77"/>
    <mergeCell ref="AK77:AL77"/>
    <mergeCell ref="AM77:AN77"/>
    <mergeCell ref="AS76:AT76"/>
    <mergeCell ref="AU76:AV76"/>
    <mergeCell ref="AW76:AX76"/>
    <mergeCell ref="AY76:AZ76"/>
    <mergeCell ref="BA76:BB76"/>
    <mergeCell ref="BC76:BD76"/>
    <mergeCell ref="BA77:BB77"/>
    <mergeCell ref="BC77:BD77"/>
    <mergeCell ref="BE77:BF77"/>
    <mergeCell ref="BG77:BH77"/>
    <mergeCell ref="BI77:BJ77"/>
    <mergeCell ref="AW77:AX77"/>
    <mergeCell ref="AY77:AZ77"/>
    <mergeCell ref="A78:E78"/>
    <mergeCell ref="F78:H78"/>
    <mergeCell ref="I78:AF78"/>
    <mergeCell ref="AG78:AH78"/>
    <mergeCell ref="AI78:AJ78"/>
    <mergeCell ref="AO77:AP77"/>
    <mergeCell ref="AQ77:AR77"/>
    <mergeCell ref="AS77:AT77"/>
    <mergeCell ref="AU77:AV77"/>
    <mergeCell ref="BI78:BJ78"/>
    <mergeCell ref="AW78:AX78"/>
    <mergeCell ref="AY78:AZ78"/>
    <mergeCell ref="BA78:BB78"/>
    <mergeCell ref="BC78:BD78"/>
    <mergeCell ref="BE78:BF78"/>
    <mergeCell ref="BG78:BH78"/>
    <mergeCell ref="AK78:AL78"/>
    <mergeCell ref="AM78:AN78"/>
    <mergeCell ref="AO78:AP78"/>
    <mergeCell ref="AQ78:AR78"/>
    <mergeCell ref="AS78:AT78"/>
    <mergeCell ref="AU78:AV78"/>
    <mergeCell ref="AS79:AT79"/>
    <mergeCell ref="AU79:AV79"/>
    <mergeCell ref="A79:E79"/>
    <mergeCell ref="F79:H79"/>
    <mergeCell ref="I79:AF79"/>
    <mergeCell ref="AG79:AH79"/>
    <mergeCell ref="AI79:AJ79"/>
    <mergeCell ref="AK79:AL79"/>
    <mergeCell ref="AM79:AN79"/>
    <mergeCell ref="AO79:AP79"/>
    <mergeCell ref="AQ79:AR79"/>
    <mergeCell ref="AW79:AX79"/>
    <mergeCell ref="AY79:AZ79"/>
    <mergeCell ref="BA79:BB79"/>
    <mergeCell ref="BC79:BD79"/>
    <mergeCell ref="BA80:BB80"/>
    <mergeCell ref="BC80:BD80"/>
    <mergeCell ref="BE80:BF80"/>
    <mergeCell ref="BG80:BH80"/>
    <mergeCell ref="BI80:BJ80"/>
    <mergeCell ref="AW80:AX80"/>
    <mergeCell ref="AY80:AZ80"/>
    <mergeCell ref="BE79:BF79"/>
    <mergeCell ref="BG79:BH79"/>
    <mergeCell ref="BI79:BJ79"/>
    <mergeCell ref="A81:E81"/>
    <mergeCell ref="F81:H81"/>
    <mergeCell ref="I81:AF81"/>
    <mergeCell ref="AG81:AH81"/>
    <mergeCell ref="AI81:AJ81"/>
    <mergeCell ref="AO80:AP80"/>
    <mergeCell ref="AQ80:AR80"/>
    <mergeCell ref="AS80:AT80"/>
    <mergeCell ref="AU80:AV80"/>
    <mergeCell ref="A80:E80"/>
    <mergeCell ref="F80:H80"/>
    <mergeCell ref="I80:AF80"/>
    <mergeCell ref="AG80:AH80"/>
    <mergeCell ref="AI80:AJ80"/>
    <mergeCell ref="AK80:AL80"/>
    <mergeCell ref="AM80:AN80"/>
    <mergeCell ref="BI81:BJ81"/>
    <mergeCell ref="A82:E82"/>
    <mergeCell ref="F82:H82"/>
    <mergeCell ref="I82:AF82"/>
    <mergeCell ref="AG82:AH82"/>
    <mergeCell ref="AI82:AJ82"/>
    <mergeCell ref="AK82:AL82"/>
    <mergeCell ref="AM82:AN82"/>
    <mergeCell ref="AO82:AP82"/>
    <mergeCell ref="AQ82:AR82"/>
    <mergeCell ref="AW81:AX81"/>
    <mergeCell ref="AY81:AZ81"/>
    <mergeCell ref="BA81:BB81"/>
    <mergeCell ref="BC81:BD81"/>
    <mergeCell ref="BE81:BF81"/>
    <mergeCell ref="BG81:BH81"/>
    <mergeCell ref="AK81:AL81"/>
    <mergeCell ref="AM81:AN81"/>
    <mergeCell ref="AO81:AP81"/>
    <mergeCell ref="AQ81:AR81"/>
    <mergeCell ref="AS81:AT81"/>
    <mergeCell ref="AU81:AV81"/>
    <mergeCell ref="BE82:BF82"/>
    <mergeCell ref="BG82:BH82"/>
    <mergeCell ref="BI82:BJ82"/>
    <mergeCell ref="A83:E83"/>
    <mergeCell ref="F83:H83"/>
    <mergeCell ref="I83:AF83"/>
    <mergeCell ref="AG83:AH83"/>
    <mergeCell ref="AI83:AJ83"/>
    <mergeCell ref="AK83:AL83"/>
    <mergeCell ref="AM83:AN83"/>
    <mergeCell ref="AS82:AT82"/>
    <mergeCell ref="AU82:AV82"/>
    <mergeCell ref="AW82:AX82"/>
    <mergeCell ref="AY82:AZ82"/>
    <mergeCell ref="BA82:BB82"/>
    <mergeCell ref="BC82:BD82"/>
    <mergeCell ref="BA83:BB83"/>
    <mergeCell ref="BC83:BD83"/>
    <mergeCell ref="BE83:BF83"/>
    <mergeCell ref="BG83:BH83"/>
    <mergeCell ref="BI83:BJ83"/>
    <mergeCell ref="AW83:AX83"/>
    <mergeCell ref="AY83:AZ83"/>
    <mergeCell ref="A84:E84"/>
    <mergeCell ref="F84:H84"/>
    <mergeCell ref="I84:AF84"/>
    <mergeCell ref="AG84:AH84"/>
    <mergeCell ref="AI84:AJ84"/>
    <mergeCell ref="AO83:AP83"/>
    <mergeCell ref="AQ83:AR83"/>
    <mergeCell ref="AS83:AT83"/>
    <mergeCell ref="AU83:AV83"/>
    <mergeCell ref="BI84:BJ84"/>
    <mergeCell ref="A85:E85"/>
    <mergeCell ref="F85:H85"/>
    <mergeCell ref="I85:AF85"/>
    <mergeCell ref="AG85:AH85"/>
    <mergeCell ref="AI85:AJ85"/>
    <mergeCell ref="AK85:AL85"/>
    <mergeCell ref="AM85:AN85"/>
    <mergeCell ref="AO85:AP85"/>
    <mergeCell ref="AQ85:AR85"/>
    <mergeCell ref="AW84:AX84"/>
    <mergeCell ref="AY84:AZ84"/>
    <mergeCell ref="BA84:BB84"/>
    <mergeCell ref="BC84:BD84"/>
    <mergeCell ref="BE84:BF84"/>
    <mergeCell ref="BG84:BH84"/>
    <mergeCell ref="AK84:AL84"/>
    <mergeCell ref="AM84:AN84"/>
    <mergeCell ref="AO84:AP84"/>
    <mergeCell ref="AQ84:AR84"/>
    <mergeCell ref="AS84:AT84"/>
    <mergeCell ref="AU84:AV84"/>
    <mergeCell ref="BE85:BF85"/>
    <mergeCell ref="BG85:BH85"/>
    <mergeCell ref="BI85:BJ85"/>
    <mergeCell ref="A86:E86"/>
    <mergeCell ref="F86:H86"/>
    <mergeCell ref="I86:AF86"/>
    <mergeCell ref="AG86:AH86"/>
    <mergeCell ref="AI86:AJ86"/>
    <mergeCell ref="AK86:AL86"/>
    <mergeCell ref="AM86:AN86"/>
    <mergeCell ref="AS85:AT85"/>
    <mergeCell ref="AU85:AV85"/>
    <mergeCell ref="AW85:AX85"/>
    <mergeCell ref="AY85:AZ85"/>
    <mergeCell ref="BA85:BB85"/>
    <mergeCell ref="BC85:BD85"/>
    <mergeCell ref="BA86:BB86"/>
    <mergeCell ref="BC86:BD86"/>
    <mergeCell ref="BE86:BF86"/>
    <mergeCell ref="BG86:BH86"/>
    <mergeCell ref="BI86:BJ86"/>
    <mergeCell ref="AW86:AX86"/>
    <mergeCell ref="AY86:AZ86"/>
    <mergeCell ref="A87:E87"/>
    <mergeCell ref="F87:H87"/>
    <mergeCell ref="I87:AF87"/>
    <mergeCell ref="AG87:AH87"/>
    <mergeCell ref="AI87:AJ87"/>
    <mergeCell ref="AO86:AP86"/>
    <mergeCell ref="AQ86:AR86"/>
    <mergeCell ref="AS86:AT86"/>
    <mergeCell ref="AU86:AV86"/>
    <mergeCell ref="BI87:BJ87"/>
    <mergeCell ref="F88:H88"/>
    <mergeCell ref="I88:AF88"/>
    <mergeCell ref="AG88:AH88"/>
    <mergeCell ref="AI88:AJ88"/>
    <mergeCell ref="AK88:AL88"/>
    <mergeCell ref="AM88:AN88"/>
    <mergeCell ref="AO88:AP88"/>
    <mergeCell ref="AQ88:AR88"/>
    <mergeCell ref="AS88:AT88"/>
    <mergeCell ref="AW87:AX87"/>
    <mergeCell ref="AY87:AZ87"/>
    <mergeCell ref="BA87:BB87"/>
    <mergeCell ref="BC87:BD87"/>
    <mergeCell ref="BE87:BF87"/>
    <mergeCell ref="BG87:BH87"/>
    <mergeCell ref="AK87:AL87"/>
    <mergeCell ref="AM87:AN87"/>
    <mergeCell ref="AO87:AP87"/>
    <mergeCell ref="AQ87:AR87"/>
    <mergeCell ref="AS87:AT87"/>
    <mergeCell ref="AU87:AV87"/>
    <mergeCell ref="BG88:BH88"/>
    <mergeCell ref="BI88:BJ88"/>
    <mergeCell ref="A89:E89"/>
    <mergeCell ref="F89:H89"/>
    <mergeCell ref="I89:AF89"/>
    <mergeCell ref="AG89:AH89"/>
    <mergeCell ref="AI89:AJ89"/>
    <mergeCell ref="AK89:AL89"/>
    <mergeCell ref="AM89:AN89"/>
    <mergeCell ref="AO89:AP89"/>
    <mergeCell ref="AU88:AV88"/>
    <mergeCell ref="AW88:AX88"/>
    <mergeCell ref="AY88:AZ88"/>
    <mergeCell ref="BA88:BB88"/>
    <mergeCell ref="BC88:BD88"/>
    <mergeCell ref="BE88:BF88"/>
    <mergeCell ref="BC89:BD89"/>
    <mergeCell ref="BE89:BF89"/>
    <mergeCell ref="BG89:BH89"/>
    <mergeCell ref="BI89:BJ89"/>
    <mergeCell ref="AW89:AX89"/>
    <mergeCell ref="AY89:AZ89"/>
    <mergeCell ref="BA89:BB89"/>
    <mergeCell ref="F90:AF90"/>
    <mergeCell ref="AG90:AH90"/>
    <mergeCell ref="AI90:AJ90"/>
    <mergeCell ref="AK90:AL90"/>
    <mergeCell ref="AM90:AN90"/>
    <mergeCell ref="AO90:AP90"/>
    <mergeCell ref="AQ89:AR89"/>
    <mergeCell ref="AS89:AT89"/>
    <mergeCell ref="AU89:AV89"/>
    <mergeCell ref="AU91:AV91"/>
    <mergeCell ref="AS91:AT91"/>
    <mergeCell ref="BC90:BD90"/>
    <mergeCell ref="BE90:BF90"/>
    <mergeCell ref="BG90:BH90"/>
    <mergeCell ref="BI90:BJ90"/>
    <mergeCell ref="F91:AF91"/>
    <mergeCell ref="AK91:AL91"/>
    <mergeCell ref="AM91:AN91"/>
    <mergeCell ref="AO91:AP91"/>
    <mergeCell ref="AQ91:AR91"/>
    <mergeCell ref="AQ90:AR90"/>
    <mergeCell ref="AS90:AT90"/>
    <mergeCell ref="AU90:AV90"/>
    <mergeCell ref="AW90:AX90"/>
    <mergeCell ref="AY90:AZ90"/>
    <mergeCell ref="BA90:BB90"/>
    <mergeCell ref="BG91:BH91"/>
    <mergeCell ref="BI91:BJ91"/>
    <mergeCell ref="AW91:AX91"/>
    <mergeCell ref="AY91:AZ91"/>
    <mergeCell ref="BA91:BB91"/>
    <mergeCell ref="BC91:BD91"/>
    <mergeCell ref="BE91:BF91"/>
    <mergeCell ref="BI93:BJ93"/>
    <mergeCell ref="F97:H97"/>
    <mergeCell ref="I97:AF97"/>
    <mergeCell ref="AG97:AH97"/>
    <mergeCell ref="AI97:AJ97"/>
    <mergeCell ref="AK97:AL97"/>
    <mergeCell ref="AM97:AN97"/>
    <mergeCell ref="AO97:AP97"/>
    <mergeCell ref="AQ97:AR97"/>
    <mergeCell ref="AU93:AV93"/>
    <mergeCell ref="BE93:BF93"/>
    <mergeCell ref="BE97:BF97"/>
    <mergeCell ref="BG97:BH97"/>
    <mergeCell ref="BI97:BJ97"/>
    <mergeCell ref="F93:AF93"/>
    <mergeCell ref="AG93:AH93"/>
    <mergeCell ref="AI93:AJ93"/>
    <mergeCell ref="AK93:AL93"/>
    <mergeCell ref="AM93:AN93"/>
    <mergeCell ref="AO93:AP93"/>
    <mergeCell ref="AQ93:AR93"/>
    <mergeCell ref="AS93:AT93"/>
    <mergeCell ref="AS97:AT97"/>
    <mergeCell ref="AU97:AV97"/>
    <mergeCell ref="AW97:AX97"/>
    <mergeCell ref="AY97:AZ97"/>
    <mergeCell ref="BA97:BB97"/>
    <mergeCell ref="BC97:BD97"/>
    <mergeCell ref="BG93:BH93"/>
    <mergeCell ref="AW93:AX93"/>
    <mergeCell ref="AY93:AZ93"/>
    <mergeCell ref="BA93:BB93"/>
    <mergeCell ref="BC93:BD93"/>
    <mergeCell ref="H1:V1"/>
    <mergeCell ref="H2:AD2"/>
    <mergeCell ref="AE9:AP9"/>
    <mergeCell ref="J103:BQ103"/>
    <mergeCell ref="BF106:BQ106"/>
    <mergeCell ref="BF108:BQ108"/>
    <mergeCell ref="BF110:BQ110"/>
    <mergeCell ref="BF112:BQ112"/>
    <mergeCell ref="F98:AF98"/>
    <mergeCell ref="AG98:AH98"/>
    <mergeCell ref="AI98:AJ98"/>
    <mergeCell ref="AK98:AL98"/>
    <mergeCell ref="BI98:BJ98"/>
    <mergeCell ref="AW98:AX98"/>
    <mergeCell ref="AY98:AZ98"/>
    <mergeCell ref="BA98:BB98"/>
    <mergeCell ref="BC98:BD98"/>
    <mergeCell ref="BE98:BF98"/>
    <mergeCell ref="AM98:AN98"/>
    <mergeCell ref="AO98:AP98"/>
    <mergeCell ref="AQ98:AR98"/>
    <mergeCell ref="AS98:AT98"/>
    <mergeCell ref="AU98:AV98"/>
    <mergeCell ref="BG98:BH98"/>
    <mergeCell ref="AW14:BK14"/>
    <mergeCell ref="D6:BL6"/>
    <mergeCell ref="D7:BK7"/>
    <mergeCell ref="F17:BK17"/>
    <mergeCell ref="K11:Q11"/>
    <mergeCell ref="R11:AC11"/>
    <mergeCell ref="AD11:AJ11"/>
    <mergeCell ref="AK11:AV11"/>
    <mergeCell ref="BH11:BK11"/>
    <mergeCell ref="R12:AC12"/>
    <mergeCell ref="AK12:AV12"/>
    <mergeCell ref="AX15:BL15"/>
    <mergeCell ref="T14:AU14"/>
    <mergeCell ref="F94:H94"/>
    <mergeCell ref="I94:AF94"/>
    <mergeCell ref="AG94:AH94"/>
    <mergeCell ref="AI94:AJ94"/>
    <mergeCell ref="AK94:AL94"/>
    <mergeCell ref="AM94:AN94"/>
    <mergeCell ref="AO94:AP94"/>
    <mergeCell ref="AQ94:AR94"/>
    <mergeCell ref="AS94:AT94"/>
    <mergeCell ref="AU94:AV94"/>
    <mergeCell ref="AW94:AX94"/>
    <mergeCell ref="AY94:AZ94"/>
    <mergeCell ref="BA94:BB94"/>
    <mergeCell ref="BC94:BD94"/>
    <mergeCell ref="BE94:BF94"/>
    <mergeCell ref="BG94:BH94"/>
    <mergeCell ref="BI94:BJ94"/>
    <mergeCell ref="F95:H95"/>
    <mergeCell ref="I95:AF95"/>
    <mergeCell ref="AG95:AH95"/>
    <mergeCell ref="AI95:AJ95"/>
    <mergeCell ref="AK95:AL95"/>
    <mergeCell ref="AM95:AN95"/>
    <mergeCell ref="AO95:AP95"/>
    <mergeCell ref="AQ95:AR95"/>
    <mergeCell ref="AS95:AT95"/>
    <mergeCell ref="AU95:AV95"/>
    <mergeCell ref="AW95:AX95"/>
    <mergeCell ref="AY95:AZ95"/>
    <mergeCell ref="BA95:BB95"/>
    <mergeCell ref="BC95:BD95"/>
    <mergeCell ref="BE95:BF95"/>
    <mergeCell ref="BG95:BH95"/>
    <mergeCell ref="BI95:BJ95"/>
    <mergeCell ref="F96:H96"/>
    <mergeCell ref="I96:AF96"/>
    <mergeCell ref="AG96:AH96"/>
    <mergeCell ref="AI96:AJ96"/>
    <mergeCell ref="AK96:AL96"/>
    <mergeCell ref="AM96:AN96"/>
    <mergeCell ref="AO96:AP96"/>
    <mergeCell ref="AQ96:AR96"/>
    <mergeCell ref="AS96:AT96"/>
    <mergeCell ref="AU96:AV96"/>
    <mergeCell ref="AW96:AX96"/>
    <mergeCell ref="AY96:AZ96"/>
    <mergeCell ref="BA96:BB96"/>
    <mergeCell ref="BC96:BD96"/>
    <mergeCell ref="BE96:BF96"/>
    <mergeCell ref="BG96:BH96"/>
    <mergeCell ref="BI96:BJ96"/>
  </mergeCells>
  <pageMargins left="0.19685039370078741" right="0" top="0" bottom="0" header="0" footer="0"/>
  <pageSetup paperSize="9" fitToHeight="3" orientation="landscape" horizontalDpi="4294967294" r:id="rId1"/>
  <headerFooter alignWithMargins="0"/>
  <rowBreaks count="1" manualBreakCount="1">
    <brk id="1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стац.дош.вих. 4 р.</vt:lpstr>
      <vt:lpstr>заоч.дош.вих. 4 р. </vt:lpstr>
      <vt:lpstr>стац.дош.вих. 2 р.</vt:lpstr>
      <vt:lpstr>заочн.дош.вих. 2 р.</vt:lpstr>
      <vt:lpstr>'заоч.дош.вих. 4 р. '!Область_печати</vt:lpstr>
      <vt:lpstr>'заочн.дош.вих. 2 р.'!Область_печати</vt:lpstr>
      <vt:lpstr>'стац.дош.вих. 2 р.'!Область_печати</vt:lpstr>
      <vt:lpstr>'стац.дош.вих. 4 р.'!Область_печати</vt:lpstr>
    </vt:vector>
  </TitlesOfParts>
  <Company>VSPU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Деканат факультету фізичного виховання</dc:creator>
  <cp:lastModifiedBy>Tanya</cp:lastModifiedBy>
  <cp:lastPrinted>2021-09-13T19:15:53Z</cp:lastPrinted>
  <dcterms:created xsi:type="dcterms:W3CDTF">2000-11-01T11:39:16Z</dcterms:created>
  <dcterms:modified xsi:type="dcterms:W3CDTF">2024-03-27T19:10:19Z</dcterms:modified>
</cp:coreProperties>
</file>